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855" activeTab="0"/>
  </bookViews>
  <sheets>
    <sheet name="工作表1" sheetId="1" r:id="rId1"/>
  </sheets>
  <definedNames>
    <definedName name="_xlnm.Print_Area" localSheetId="0">'工作表1'!$A$1:$P$79</definedName>
  </definedNames>
  <calcPr fullCalcOnLoad="1"/>
</workbook>
</file>

<file path=xl/sharedStrings.xml><?xml version="1.0" encoding="utf-8"?>
<sst xmlns="http://schemas.openxmlformats.org/spreadsheetml/2006/main" count="151" uniqueCount="150">
  <si>
    <t>工資墊償費率</t>
  </si>
  <si>
    <t>就業保險費率</t>
  </si>
  <si>
    <t>級數</t>
  </si>
  <si>
    <r>
      <t xml:space="preserve"> 月薪總額</t>
    </r>
    <r>
      <rPr>
        <sz val="10"/>
        <rFont val="Arial"/>
        <family val="2"/>
      </rPr>
      <t>-</t>
    </r>
    <r>
      <rPr>
        <sz val="10"/>
        <rFont val="細明體"/>
        <family val="3"/>
      </rPr>
      <t>起</t>
    </r>
  </si>
  <si>
    <t>勞退(迄)
投保金額</t>
  </si>
  <si>
    <t>勞保(迄)
投保金額</t>
  </si>
  <si>
    <t>健保(迄)
投保金額</t>
  </si>
  <si>
    <r>
      <rPr>
        <sz val="10"/>
        <rFont val="細明體"/>
        <family val="3"/>
      </rPr>
      <t>勞工退休金</t>
    </r>
    <r>
      <rPr>
        <sz val="10"/>
        <rFont val="Arial"/>
        <family val="2"/>
      </rPr>
      <t>-</t>
    </r>
    <r>
      <rPr>
        <sz val="10"/>
        <rFont val="細明體"/>
        <family val="3"/>
      </rPr>
      <t>雇主負擔</t>
    </r>
    <r>
      <rPr>
        <sz val="10"/>
        <rFont val="Arial"/>
        <family val="2"/>
      </rPr>
      <t>(6%)</t>
    </r>
  </si>
  <si>
    <t>學校勞健保費負擔總計</t>
  </si>
  <si>
    <t>普通事故保險</t>
  </si>
  <si>
    <t>就業保險</t>
  </si>
  <si>
    <t>個人負擔合計</t>
  </si>
  <si>
    <t>適用就業保險</t>
  </si>
  <si>
    <t>職業災害</t>
  </si>
  <si>
    <t>部分工時</t>
  </si>
  <si>
    <t>11101-12540</t>
  </si>
  <si>
    <t>12541-13500</t>
  </si>
  <si>
    <t>13501-15840</t>
  </si>
  <si>
    <t>15841-16500</t>
  </si>
  <si>
    <t>16501-17280</t>
  </si>
  <si>
    <t>17281-17880</t>
  </si>
  <si>
    <t>17881-19047</t>
  </si>
  <si>
    <t>19048-20008</t>
  </si>
  <si>
    <t>第5級</t>
  </si>
  <si>
    <t>第6級</t>
  </si>
  <si>
    <t>第7級</t>
  </si>
  <si>
    <t>24001-25200</t>
  </si>
  <si>
    <t>第8級</t>
  </si>
  <si>
    <t>25201-26400</t>
  </si>
  <si>
    <t>第9級</t>
  </si>
  <si>
    <t>26401-27600</t>
  </si>
  <si>
    <t>第10級</t>
  </si>
  <si>
    <t>27601-28800</t>
  </si>
  <si>
    <t>第11級</t>
  </si>
  <si>
    <t>28801-30300</t>
  </si>
  <si>
    <t>第12級</t>
  </si>
  <si>
    <t>30301-31800</t>
  </si>
  <si>
    <t>第13級</t>
  </si>
  <si>
    <t>31801-33300</t>
  </si>
  <si>
    <t>第14級</t>
  </si>
  <si>
    <t>33301-34800</t>
  </si>
  <si>
    <t>第15級</t>
  </si>
  <si>
    <t>34801-36300</t>
  </si>
  <si>
    <t>第16級</t>
  </si>
  <si>
    <t>36301-38200</t>
  </si>
  <si>
    <t>第17級</t>
  </si>
  <si>
    <t>38201-40100</t>
  </si>
  <si>
    <t>第18級</t>
  </si>
  <si>
    <t>40101-42000</t>
  </si>
  <si>
    <t>第19級</t>
  </si>
  <si>
    <t>42001-43900</t>
  </si>
  <si>
    <t>第20級</t>
  </si>
  <si>
    <t>43901-45800</t>
  </si>
  <si>
    <t>第21級</t>
  </si>
  <si>
    <t>45801-48200</t>
  </si>
  <si>
    <t>第22級</t>
  </si>
  <si>
    <t>48201-50600</t>
  </si>
  <si>
    <t>第23級</t>
  </si>
  <si>
    <t>50601-53000</t>
  </si>
  <si>
    <t>第24級</t>
  </si>
  <si>
    <t>53001-55400</t>
  </si>
  <si>
    <t>第25級</t>
  </si>
  <si>
    <t>55401-57800</t>
  </si>
  <si>
    <t>第26級</t>
  </si>
  <si>
    <t>57801-60800</t>
  </si>
  <si>
    <t>第27級</t>
  </si>
  <si>
    <t>60801-63800</t>
  </si>
  <si>
    <t>第28級</t>
  </si>
  <si>
    <t>63801-66800</t>
  </si>
  <si>
    <t>第29級</t>
  </si>
  <si>
    <t>66801-69800</t>
  </si>
  <si>
    <t>第30級</t>
  </si>
  <si>
    <t>69801-72800</t>
  </si>
  <si>
    <t>第31級</t>
  </si>
  <si>
    <t>72801-76500</t>
  </si>
  <si>
    <t>第32級</t>
  </si>
  <si>
    <t>76501-80200</t>
  </si>
  <si>
    <t>第33級</t>
  </si>
  <si>
    <t>80200-83900</t>
  </si>
  <si>
    <t>第34級</t>
  </si>
  <si>
    <t>83901-87600</t>
  </si>
  <si>
    <t>第35級</t>
  </si>
  <si>
    <t>87601-92100</t>
  </si>
  <si>
    <t>第36級</t>
  </si>
  <si>
    <t>92101-96600</t>
  </si>
  <si>
    <t>第37級</t>
  </si>
  <si>
    <t>96601-101100</t>
  </si>
  <si>
    <t>第38級</t>
  </si>
  <si>
    <t>101100-105600</t>
  </si>
  <si>
    <t>第39級</t>
  </si>
  <si>
    <t>105601-110100</t>
  </si>
  <si>
    <t>第40級</t>
  </si>
  <si>
    <t>110101-115500</t>
  </si>
  <si>
    <t>第41級</t>
  </si>
  <si>
    <t>115501-120900</t>
  </si>
  <si>
    <t>第42級</t>
  </si>
  <si>
    <t>120901-126300</t>
  </si>
  <si>
    <t>第43級</t>
  </si>
  <si>
    <t>126301-131700</t>
  </si>
  <si>
    <t>第44級</t>
  </si>
  <si>
    <t>131701-137100</t>
  </si>
  <si>
    <t>第45級</t>
  </si>
  <si>
    <t>137101-142500</t>
  </si>
  <si>
    <t>第46級</t>
  </si>
  <si>
    <t>142501-147900</t>
  </si>
  <si>
    <t>第47級</t>
  </si>
  <si>
    <t>147901-150000</t>
  </si>
  <si>
    <t>第48級</t>
  </si>
  <si>
    <t>150001-156400</t>
  </si>
  <si>
    <t>156401-162800</t>
  </si>
  <si>
    <t>162801-169200</t>
  </si>
  <si>
    <t>169201-175600</t>
  </si>
  <si>
    <r>
      <t>175600</t>
    </r>
    <r>
      <rPr>
        <sz val="12"/>
        <rFont val="細明體"/>
        <family val="3"/>
      </rPr>
      <t>以上</t>
    </r>
  </si>
  <si>
    <r>
      <t>註二：外籍人士</t>
    </r>
    <r>
      <rPr>
        <b/>
        <sz val="8"/>
        <rFont val="Arial"/>
        <family val="2"/>
      </rPr>
      <t>(</t>
    </r>
    <r>
      <rPr>
        <b/>
        <sz val="8"/>
        <rFont val="細明體"/>
        <family val="3"/>
      </rPr>
      <t>若為本國籍人士配偶除外</t>
    </r>
    <r>
      <rPr>
        <b/>
        <sz val="8"/>
        <rFont val="Arial"/>
        <family val="2"/>
      </rPr>
      <t>)</t>
    </r>
    <r>
      <rPr>
        <b/>
        <sz val="8"/>
        <rFont val="細明體"/>
        <family val="3"/>
      </rPr>
      <t>及年滿</t>
    </r>
    <r>
      <rPr>
        <b/>
        <sz val="8"/>
        <rFont val="Arial"/>
        <family val="2"/>
      </rPr>
      <t>65</t>
    </r>
    <r>
      <rPr>
        <b/>
        <sz val="8"/>
        <rFont val="細明體"/>
        <family val="3"/>
      </rPr>
      <t>歲者，就業保險費不計算。</t>
    </r>
  </si>
  <si>
    <r>
      <t xml:space="preserve">                                </t>
    </r>
  </si>
  <si>
    <t xml:space="preserve">    工資墊償基金＝投保金額＊0.025%</t>
  </si>
  <si>
    <t>1501-3000</t>
  </si>
  <si>
    <t>3001-4500</t>
  </si>
  <si>
    <t>4501-6000</t>
  </si>
  <si>
    <t>6001-7500</t>
  </si>
  <si>
    <t>7501-8700</t>
  </si>
  <si>
    <t>8701-9900</t>
  </si>
  <si>
    <t>9901-11100</t>
  </si>
  <si>
    <t>1,500以下</t>
  </si>
  <si>
    <r>
      <t>　勞保單位負擔就業保險費：投保金額＊就業保險費率</t>
    </r>
    <r>
      <rPr>
        <sz val="10"/>
        <color indexed="10"/>
        <rFont val="Arial"/>
        <family val="2"/>
      </rPr>
      <t>1</t>
    </r>
    <r>
      <rPr>
        <sz val="10"/>
        <color indexed="12"/>
        <rFont val="Arial"/>
        <family val="2"/>
      </rPr>
      <t>%</t>
    </r>
    <r>
      <rPr>
        <sz val="10"/>
        <color indexed="12"/>
        <rFont val="細明體"/>
        <family val="3"/>
      </rPr>
      <t>＊</t>
    </r>
    <r>
      <rPr>
        <sz val="10"/>
        <color indexed="12"/>
        <rFont val="Arial"/>
        <family val="2"/>
      </rPr>
      <t>70%</t>
    </r>
  </si>
  <si>
    <t>職災保險費率</t>
  </si>
  <si>
    <t>普通保險費率</t>
  </si>
  <si>
    <t>單位負擔勞保合計</t>
  </si>
  <si>
    <r>
      <t>健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9"/>
        <rFont val="細明體"/>
        <family val="3"/>
      </rPr>
      <t>保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9"/>
        <rFont val="細明體"/>
        <family val="3"/>
      </rPr>
      <t>費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9"/>
        <rFont val="細明體"/>
        <family val="3"/>
      </rPr>
      <t>用</t>
    </r>
  </si>
  <si>
    <r>
      <t>勞</t>
    </r>
    <r>
      <rPr>
        <b/>
        <sz val="10"/>
        <color indexed="9"/>
        <rFont val="Arial"/>
        <family val="2"/>
      </rPr>
      <t xml:space="preserve">   </t>
    </r>
    <r>
      <rPr>
        <b/>
        <sz val="10"/>
        <color indexed="9"/>
        <rFont val="細明體"/>
        <family val="3"/>
      </rPr>
      <t>保</t>
    </r>
    <r>
      <rPr>
        <b/>
        <sz val="10"/>
        <color indexed="9"/>
        <rFont val="Arial"/>
        <family val="2"/>
      </rPr>
      <t xml:space="preserve">   </t>
    </r>
    <r>
      <rPr>
        <b/>
        <sz val="10"/>
        <color indexed="9"/>
        <rFont val="細明體"/>
        <family val="3"/>
      </rPr>
      <t>費</t>
    </r>
    <r>
      <rPr>
        <b/>
        <sz val="10"/>
        <color indexed="9"/>
        <rFont val="Arial"/>
        <family val="2"/>
      </rPr>
      <t xml:space="preserve">   </t>
    </r>
    <r>
      <rPr>
        <b/>
        <sz val="10"/>
        <color indexed="9"/>
        <rFont val="細明體"/>
        <family val="3"/>
      </rPr>
      <t>用</t>
    </r>
  </si>
  <si>
    <r>
      <t>　勞保個人負擔：就業保險費</t>
    </r>
    <r>
      <rPr>
        <sz val="10"/>
        <color indexed="12"/>
        <rFont val="Arial"/>
        <family val="2"/>
      </rPr>
      <t>=</t>
    </r>
    <r>
      <rPr>
        <sz val="10"/>
        <color indexed="12"/>
        <rFont val="細明體"/>
        <family val="3"/>
      </rPr>
      <t>投保金額＊就業保險費率</t>
    </r>
    <r>
      <rPr>
        <sz val="10"/>
        <color indexed="10"/>
        <rFont val="Arial"/>
        <family val="2"/>
      </rPr>
      <t>1</t>
    </r>
    <r>
      <rPr>
        <sz val="10"/>
        <color indexed="12"/>
        <rFont val="Arial"/>
        <family val="2"/>
      </rPr>
      <t>%</t>
    </r>
    <r>
      <rPr>
        <sz val="10"/>
        <color indexed="12"/>
        <rFont val="細明體"/>
        <family val="3"/>
      </rPr>
      <t>＊</t>
    </r>
    <r>
      <rPr>
        <sz val="10"/>
        <color indexed="12"/>
        <rFont val="Arial"/>
        <family val="2"/>
      </rPr>
      <t xml:space="preserve">20%  </t>
    </r>
  </si>
  <si>
    <t>個人負擔(20%)</t>
  </si>
  <si>
    <r>
      <t>學</t>
    </r>
    <r>
      <rPr>
        <b/>
        <sz val="10"/>
        <color indexed="9"/>
        <rFont val="Arial"/>
        <family val="2"/>
      </rPr>
      <t xml:space="preserve">   </t>
    </r>
    <r>
      <rPr>
        <b/>
        <sz val="10"/>
        <color indexed="9"/>
        <rFont val="細明體"/>
        <family val="3"/>
      </rPr>
      <t>校</t>
    </r>
    <r>
      <rPr>
        <b/>
        <sz val="10"/>
        <color indexed="9"/>
        <rFont val="Arial"/>
        <family val="2"/>
      </rPr>
      <t xml:space="preserve">   </t>
    </r>
    <r>
      <rPr>
        <b/>
        <sz val="10"/>
        <color indexed="9"/>
        <rFont val="細明體"/>
        <family val="3"/>
      </rPr>
      <t>負</t>
    </r>
    <r>
      <rPr>
        <b/>
        <sz val="10"/>
        <color indexed="9"/>
        <rFont val="Arial"/>
        <family val="2"/>
      </rPr>
      <t xml:space="preserve">   </t>
    </r>
    <r>
      <rPr>
        <b/>
        <sz val="10"/>
        <color indexed="9"/>
        <rFont val="細明體"/>
        <family val="3"/>
      </rPr>
      <t>擔(70%)</t>
    </r>
  </si>
  <si>
    <t>個人負擔
(30%)</t>
  </si>
  <si>
    <t>學校負擔
(60%)</t>
  </si>
  <si>
    <r>
      <t xml:space="preserve">4. </t>
    </r>
    <r>
      <rPr>
        <sz val="10"/>
        <color indexed="12"/>
        <rFont val="細明體"/>
        <family val="3"/>
      </rPr>
      <t>健保單位負擔＝投保金額＊</t>
    </r>
    <r>
      <rPr>
        <sz val="10"/>
        <color indexed="10"/>
        <rFont val="Arial"/>
        <family val="2"/>
      </rPr>
      <t>4.69</t>
    </r>
    <r>
      <rPr>
        <sz val="10"/>
        <color indexed="12"/>
        <rFont val="Arial"/>
        <family val="2"/>
      </rPr>
      <t>%</t>
    </r>
    <r>
      <rPr>
        <sz val="10"/>
        <color indexed="12"/>
        <rFont val="細明體"/>
        <family val="3"/>
      </rPr>
      <t>＊</t>
    </r>
    <r>
      <rPr>
        <sz val="10"/>
        <color indexed="12"/>
        <rFont val="Arial"/>
        <family val="2"/>
      </rPr>
      <t>60%</t>
    </r>
    <r>
      <rPr>
        <sz val="10"/>
        <color indexed="12"/>
        <rFont val="細明體"/>
        <family val="3"/>
      </rPr>
      <t>＊</t>
    </r>
    <r>
      <rPr>
        <sz val="10"/>
        <color indexed="12"/>
        <rFont val="Arial"/>
        <family val="2"/>
      </rPr>
      <t>(1+0.61)      (0.61</t>
    </r>
    <r>
      <rPr>
        <sz val="10"/>
        <color indexed="12"/>
        <rFont val="細明體"/>
        <family val="3"/>
      </rPr>
      <t>為平均眷口數</t>
    </r>
    <r>
      <rPr>
        <sz val="10"/>
        <color indexed="12"/>
        <rFont val="Arial"/>
        <family val="2"/>
      </rPr>
      <t>)</t>
    </r>
  </si>
  <si>
    <t>第1級</t>
  </si>
  <si>
    <t>第2級</t>
  </si>
  <si>
    <t>第3級</t>
  </si>
  <si>
    <t>第4級</t>
  </si>
  <si>
    <r>
      <t>註一：勞退提繳工資最高</t>
    </r>
    <r>
      <rPr>
        <b/>
        <sz val="8"/>
        <rFont val="Arial"/>
        <family val="2"/>
      </rPr>
      <t>$150,000</t>
    </r>
    <r>
      <rPr>
        <b/>
        <sz val="8"/>
        <rFont val="細明體"/>
        <family val="3"/>
      </rPr>
      <t>元</t>
    </r>
    <r>
      <rPr>
        <b/>
        <sz val="8"/>
        <rFont val="Arial"/>
        <family val="2"/>
      </rPr>
      <t xml:space="preserve">, </t>
    </r>
    <r>
      <rPr>
        <b/>
        <sz val="8"/>
        <rFont val="細明體"/>
        <family val="3"/>
      </rPr>
      <t>勞保投保金額最高</t>
    </r>
    <r>
      <rPr>
        <b/>
        <sz val="8"/>
        <rFont val="Arial"/>
        <family val="2"/>
      </rPr>
      <t>$45,800</t>
    </r>
    <r>
      <rPr>
        <b/>
        <sz val="8"/>
        <rFont val="細明體"/>
        <family val="3"/>
      </rPr>
      <t>元</t>
    </r>
    <r>
      <rPr>
        <b/>
        <sz val="8"/>
        <rFont val="Arial"/>
        <family val="2"/>
      </rPr>
      <t xml:space="preserve"> , </t>
    </r>
    <r>
      <rPr>
        <b/>
        <sz val="8"/>
        <rFont val="細明體"/>
        <family val="3"/>
      </rPr>
      <t>健保投保金額最高</t>
    </r>
    <r>
      <rPr>
        <b/>
        <sz val="8"/>
        <rFont val="Arial"/>
        <family val="2"/>
      </rPr>
      <t>$182,000</t>
    </r>
    <r>
      <rPr>
        <b/>
        <sz val="8"/>
        <rFont val="細明體"/>
        <family val="3"/>
      </rPr>
      <t>元。</t>
    </r>
  </si>
  <si>
    <t>中國醫藥大學勞保、健保及勞退金每月個人與單位負擔費用對照表--108年1月起適用(適用就業保險者)</t>
  </si>
  <si>
    <r>
      <t xml:space="preserve">1. </t>
    </r>
    <r>
      <rPr>
        <sz val="10"/>
        <color indexed="12"/>
        <rFont val="細明體"/>
        <family val="3"/>
      </rPr>
      <t>勞保個人負擔：普通事故保險費＝投保金額＊普通保險費率</t>
    </r>
    <r>
      <rPr>
        <sz val="10"/>
        <color indexed="10"/>
        <rFont val="Arial"/>
        <family val="2"/>
      </rPr>
      <t>10</t>
    </r>
    <r>
      <rPr>
        <sz val="10"/>
        <color indexed="12"/>
        <rFont val="Arial"/>
        <family val="2"/>
      </rPr>
      <t>%</t>
    </r>
    <r>
      <rPr>
        <sz val="10"/>
        <color indexed="12"/>
        <rFont val="細明體"/>
        <family val="3"/>
      </rPr>
      <t>＊</t>
    </r>
    <r>
      <rPr>
        <sz val="10"/>
        <color indexed="12"/>
        <rFont val="Arial"/>
        <family val="2"/>
      </rPr>
      <t>20%</t>
    </r>
    <r>
      <rPr>
        <sz val="10"/>
        <color indexed="12"/>
        <rFont val="細明體"/>
        <family val="3"/>
      </rPr>
      <t>；</t>
    </r>
  </si>
  <si>
    <r>
      <t xml:space="preserve">2. </t>
    </r>
    <r>
      <rPr>
        <sz val="10"/>
        <color indexed="12"/>
        <rFont val="細明體"/>
        <family val="3"/>
      </rPr>
      <t>勞保單位負擔普通保險費：投保金額＊普通保險費率</t>
    </r>
    <r>
      <rPr>
        <sz val="10"/>
        <color indexed="10"/>
        <rFont val="Arial"/>
        <family val="2"/>
      </rPr>
      <t>10</t>
    </r>
    <r>
      <rPr>
        <sz val="10"/>
        <color indexed="12"/>
        <rFont val="Arial"/>
        <family val="2"/>
      </rPr>
      <t>%</t>
    </r>
    <r>
      <rPr>
        <sz val="10"/>
        <color indexed="12"/>
        <rFont val="細明體"/>
        <family val="3"/>
      </rPr>
      <t>＊</t>
    </r>
    <r>
      <rPr>
        <sz val="10"/>
        <color indexed="12"/>
        <rFont val="Arial"/>
        <family val="2"/>
      </rPr>
      <t>70%</t>
    </r>
  </si>
  <si>
    <r>
      <t xml:space="preserve">    勞保單位負擔職災保險費：投保金額＊</t>
    </r>
    <r>
      <rPr>
        <sz val="10"/>
        <color indexed="10"/>
        <rFont val="新細明體"/>
        <family val="1"/>
      </rPr>
      <t>0.1</t>
    </r>
    <r>
      <rPr>
        <sz val="10"/>
        <color indexed="12"/>
        <rFont val="新細明體"/>
        <family val="1"/>
      </rPr>
      <t>%</t>
    </r>
  </si>
  <si>
    <t>20009-21009</t>
  </si>
  <si>
    <t>21010-22000</t>
  </si>
  <si>
    <t>22001-23100</t>
  </si>
  <si>
    <t>23101-24000</t>
  </si>
  <si>
    <r>
      <t xml:space="preserve">3. </t>
    </r>
    <r>
      <rPr>
        <sz val="10"/>
        <color indexed="12"/>
        <rFont val="細明體"/>
        <family val="3"/>
      </rPr>
      <t>健保個人負擔＝投保金額＊</t>
    </r>
    <r>
      <rPr>
        <sz val="10"/>
        <color indexed="10"/>
        <rFont val="Arial"/>
        <family val="2"/>
      </rPr>
      <t>4.69</t>
    </r>
    <r>
      <rPr>
        <sz val="10"/>
        <color indexed="12"/>
        <rFont val="Arial"/>
        <family val="2"/>
      </rPr>
      <t>%</t>
    </r>
    <r>
      <rPr>
        <sz val="10"/>
        <color indexed="12"/>
        <rFont val="細明體"/>
        <family val="3"/>
      </rPr>
      <t>＊</t>
    </r>
    <r>
      <rPr>
        <sz val="10"/>
        <color indexed="12"/>
        <rFont val="Arial"/>
        <family val="2"/>
      </rPr>
      <t>30%      (1+</t>
    </r>
    <r>
      <rPr>
        <sz val="10"/>
        <color indexed="12"/>
        <rFont val="細明體"/>
        <family val="3"/>
      </rPr>
      <t>眷屬人數</t>
    </r>
    <r>
      <rPr>
        <sz val="10"/>
        <color indexed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</si>
</sst>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0.000%"/>
    <numFmt numFmtId="178" formatCode="#,##0_);[Red]\(#,##0\)"/>
  </numFmts>
  <fonts count="74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u val="single"/>
      <sz val="12"/>
      <color indexed="61"/>
      <name val="細明體"/>
      <family val="3"/>
    </font>
    <font>
      <sz val="9"/>
      <name val="新細明體"/>
      <family val="1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0"/>
      <name val="細明體"/>
      <family val="3"/>
    </font>
    <font>
      <sz val="10"/>
      <name val="細明體"/>
      <family val="3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細明體"/>
      <family val="3"/>
    </font>
    <font>
      <b/>
      <sz val="8"/>
      <name val="細明體"/>
      <family val="3"/>
    </font>
    <font>
      <sz val="10"/>
      <color indexed="12"/>
      <name val="Arial"/>
      <family val="2"/>
    </font>
    <font>
      <sz val="10"/>
      <color indexed="12"/>
      <name val="細明體"/>
      <family val="3"/>
    </font>
    <font>
      <sz val="10"/>
      <color indexed="12"/>
      <name val="新細明體"/>
      <family val="1"/>
    </font>
    <font>
      <sz val="10"/>
      <color indexed="10"/>
      <name val="Arial"/>
      <family val="2"/>
    </font>
    <font>
      <sz val="10"/>
      <color indexed="10"/>
      <name val="新細明體"/>
      <family val="1"/>
    </font>
    <font>
      <sz val="10"/>
      <color indexed="8"/>
      <name val="Arial"/>
      <family val="2"/>
    </font>
    <font>
      <sz val="8"/>
      <color indexed="8"/>
      <name val="新細明體"/>
      <family val="1"/>
    </font>
    <font>
      <b/>
      <sz val="10"/>
      <color indexed="9"/>
      <name val="細明體"/>
      <family val="3"/>
    </font>
    <font>
      <b/>
      <sz val="10"/>
      <color indexed="9"/>
      <name val="Arial"/>
      <family val="2"/>
    </font>
    <font>
      <sz val="10"/>
      <color indexed="8"/>
      <name val="細明體"/>
      <family val="3"/>
    </font>
    <font>
      <b/>
      <u val="single"/>
      <sz val="16"/>
      <color indexed="61"/>
      <name val="細明體"/>
      <family val="3"/>
    </font>
    <font>
      <b/>
      <sz val="10"/>
      <color indexed="10"/>
      <name val="Arial"/>
      <family val="2"/>
    </font>
    <font>
      <sz val="10"/>
      <color indexed="9"/>
      <name val="新細明體"/>
      <family val="1"/>
    </font>
    <font>
      <b/>
      <sz val="12"/>
      <color indexed="8"/>
      <name val="Times New Roman"/>
      <family val="1"/>
    </font>
    <font>
      <b/>
      <sz val="8"/>
      <color indexed="8"/>
      <name val="新細明體"/>
      <family val="1"/>
    </font>
    <font>
      <b/>
      <sz val="12"/>
      <color indexed="8"/>
      <name val="Arial"/>
      <family val="2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Arial"/>
      <family val="2"/>
    </font>
    <font>
      <sz val="10"/>
      <color theme="0"/>
      <name val="新細明體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新細明體"/>
      <family val="1"/>
    </font>
    <font>
      <b/>
      <sz val="12"/>
      <color theme="1"/>
      <name val="Arial"/>
      <family val="2"/>
    </font>
    <font>
      <b/>
      <sz val="10"/>
      <color theme="0"/>
      <name val="細明體"/>
      <family val="3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176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8" fontId="11" fillId="33" borderId="10" xfId="33" applyNumberFormat="1" applyFont="1" applyFill="1" applyBorder="1">
      <alignment vertical="center"/>
      <protection/>
    </xf>
    <xf numFmtId="178" fontId="12" fillId="0" borderId="10" xfId="0" applyNumberFormat="1" applyFont="1" applyFill="1" applyBorder="1" applyAlignment="1">
      <alignment/>
    </xf>
    <xf numFmtId="178" fontId="12" fillId="0" borderId="11" xfId="0" applyNumberFormat="1" applyFont="1" applyFill="1" applyBorder="1" applyAlignment="1">
      <alignment/>
    </xf>
    <xf numFmtId="178" fontId="12" fillId="0" borderId="10" xfId="0" applyNumberFormat="1" applyFont="1" applyBorder="1" applyAlignment="1">
      <alignment horizontal="center" vertical="center"/>
    </xf>
    <xf numFmtId="178" fontId="14" fillId="34" borderId="10" xfId="0" applyNumberFormat="1" applyFont="1" applyFill="1" applyBorder="1" applyAlignment="1">
      <alignment/>
    </xf>
    <xf numFmtId="176" fontId="12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vertical="center"/>
    </xf>
    <xf numFmtId="178" fontId="12" fillId="0" borderId="11" xfId="0" applyNumberFormat="1" applyFont="1" applyFill="1" applyBorder="1" applyAlignment="1">
      <alignment vertical="center"/>
    </xf>
    <xf numFmtId="178" fontId="11" fillId="35" borderId="10" xfId="33" applyNumberFormat="1" applyFont="1" applyFill="1" applyBorder="1">
      <alignment vertical="center"/>
      <protection/>
    </xf>
    <xf numFmtId="176" fontId="12" fillId="0" borderId="10" xfId="0" applyNumberFormat="1" applyFont="1" applyFill="1" applyBorder="1" applyAlignment="1">
      <alignment horizontal="center"/>
    </xf>
    <xf numFmtId="176" fontId="12" fillId="0" borderId="12" xfId="0" applyNumberFormat="1" applyFont="1" applyBorder="1" applyAlignment="1">
      <alignment horizontal="center"/>
    </xf>
    <xf numFmtId="178" fontId="11" fillId="35" borderId="12" xfId="33" applyNumberFormat="1" applyFont="1" applyFill="1" applyBorder="1">
      <alignment vertical="center"/>
      <protection/>
    </xf>
    <xf numFmtId="178" fontId="12" fillId="0" borderId="12" xfId="0" applyNumberFormat="1" applyFont="1" applyFill="1" applyBorder="1" applyAlignment="1">
      <alignment/>
    </xf>
    <xf numFmtId="178" fontId="12" fillId="0" borderId="13" xfId="0" applyNumberFormat="1" applyFont="1" applyFill="1" applyBorder="1" applyAlignment="1">
      <alignment/>
    </xf>
    <xf numFmtId="17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65" fillId="0" borderId="0" xfId="0" applyFont="1" applyAlignment="1">
      <alignment/>
    </xf>
    <xf numFmtId="178" fontId="12" fillId="36" borderId="10" xfId="0" applyNumberFormat="1" applyFont="1" applyFill="1" applyBorder="1" applyAlignment="1">
      <alignment/>
    </xf>
    <xf numFmtId="178" fontId="13" fillId="36" borderId="10" xfId="0" applyNumberFormat="1" applyFont="1" applyFill="1" applyBorder="1" applyAlignment="1">
      <alignment/>
    </xf>
    <xf numFmtId="178" fontId="12" fillId="36" borderId="10" xfId="0" applyNumberFormat="1" applyFont="1" applyFill="1" applyBorder="1" applyAlignment="1">
      <alignment vertical="center"/>
    </xf>
    <xf numFmtId="178" fontId="12" fillId="36" borderId="12" xfId="0" applyNumberFormat="1" applyFont="1" applyFill="1" applyBorder="1" applyAlignment="1">
      <alignment/>
    </xf>
    <xf numFmtId="178" fontId="10" fillId="33" borderId="10" xfId="0" applyNumberFormat="1" applyFont="1" applyFill="1" applyBorder="1" applyAlignment="1">
      <alignment horizontal="right" vertical="center"/>
    </xf>
    <xf numFmtId="178" fontId="12" fillId="33" borderId="10" xfId="0" applyNumberFormat="1" applyFont="1" applyFill="1" applyBorder="1" applyAlignment="1">
      <alignment horizontal="right" vertical="center"/>
    </xf>
    <xf numFmtId="178" fontId="10" fillId="33" borderId="12" xfId="0" applyNumberFormat="1" applyFont="1" applyFill="1" applyBorder="1" applyAlignment="1">
      <alignment horizontal="right" vertical="center"/>
    </xf>
    <xf numFmtId="178" fontId="22" fillId="33" borderId="10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distributed"/>
    </xf>
    <xf numFmtId="0" fontId="66" fillId="0" borderId="0" xfId="0" applyFont="1" applyAlignment="1">
      <alignment/>
    </xf>
    <xf numFmtId="10" fontId="66" fillId="0" borderId="0" xfId="0" applyNumberFormat="1" applyFont="1" applyAlignment="1">
      <alignment/>
    </xf>
    <xf numFmtId="177" fontId="66" fillId="0" borderId="0" xfId="0" applyNumberFormat="1" applyFont="1" applyAlignment="1">
      <alignment/>
    </xf>
    <xf numFmtId="178" fontId="14" fillId="35" borderId="10" xfId="33" applyNumberFormat="1" applyFont="1" applyFill="1" applyBorder="1">
      <alignment vertical="center"/>
      <protection/>
    </xf>
    <xf numFmtId="0" fontId="8" fillId="36" borderId="10" xfId="0" applyNumberFormat="1" applyFont="1" applyFill="1" applyBorder="1" applyAlignment="1">
      <alignment horizontal="center" vertical="center" wrapText="1"/>
    </xf>
    <xf numFmtId="176" fontId="67" fillId="0" borderId="10" xfId="0" applyNumberFormat="1" applyFont="1" applyBorder="1" applyAlignment="1">
      <alignment horizontal="center"/>
    </xf>
    <xf numFmtId="178" fontId="68" fillId="33" borderId="10" xfId="33" applyNumberFormat="1" applyFont="1" applyFill="1" applyBorder="1" applyAlignment="1">
      <alignment vertical="center"/>
      <protection/>
    </xf>
    <xf numFmtId="178" fontId="68" fillId="34" borderId="10" xfId="0" applyNumberFormat="1" applyFont="1" applyFill="1" applyBorder="1" applyAlignment="1">
      <alignment vertical="center"/>
    </xf>
    <xf numFmtId="178" fontId="67" fillId="33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Fill="1" applyBorder="1" applyAlignment="1">
      <alignment/>
    </xf>
    <xf numFmtId="178" fontId="67" fillId="36" borderId="10" xfId="0" applyNumberFormat="1" applyFont="1" applyFill="1" applyBorder="1" applyAlignment="1">
      <alignment/>
    </xf>
    <xf numFmtId="178" fontId="67" fillId="0" borderId="11" xfId="0" applyNumberFormat="1" applyFont="1" applyFill="1" applyBorder="1" applyAlignment="1">
      <alignment/>
    </xf>
    <xf numFmtId="178" fontId="68" fillId="33" borderId="10" xfId="33" applyNumberFormat="1" applyFont="1" applyFill="1" applyBorder="1">
      <alignment vertical="center"/>
      <protection/>
    </xf>
    <xf numFmtId="178" fontId="68" fillId="34" borderId="10" xfId="0" applyNumberFormat="1" applyFont="1" applyFill="1" applyBorder="1" applyAlignment="1">
      <alignment/>
    </xf>
    <xf numFmtId="178" fontId="68" fillId="35" borderId="10" xfId="33" applyNumberFormat="1" applyFont="1" applyFill="1" applyBorder="1">
      <alignment vertical="center"/>
      <protection/>
    </xf>
    <xf numFmtId="178" fontId="69" fillId="33" borderId="10" xfId="33" applyNumberFormat="1" applyFont="1" applyFill="1" applyBorder="1">
      <alignment vertical="center"/>
      <protection/>
    </xf>
    <xf numFmtId="178" fontId="69" fillId="34" borderId="10" xfId="0" applyNumberFormat="1" applyFont="1" applyFill="1" applyBorder="1" applyAlignment="1">
      <alignment/>
    </xf>
    <xf numFmtId="178" fontId="69" fillId="35" borderId="10" xfId="33" applyNumberFormat="1" applyFont="1" applyFill="1" applyBorder="1">
      <alignment vertical="center"/>
      <protection/>
    </xf>
    <xf numFmtId="0" fontId="70" fillId="0" borderId="15" xfId="0" applyFont="1" applyBorder="1" applyAlignment="1">
      <alignment horizontal="distributed"/>
    </xf>
    <xf numFmtId="176" fontId="71" fillId="0" borderId="10" xfId="0" applyNumberFormat="1" applyFont="1" applyBorder="1" applyAlignment="1">
      <alignment horizontal="center"/>
    </xf>
    <xf numFmtId="178" fontId="71" fillId="33" borderId="10" xfId="0" applyNumberFormat="1" applyFont="1" applyFill="1" applyBorder="1" applyAlignment="1">
      <alignment horizontal="right" vertical="center"/>
    </xf>
    <xf numFmtId="178" fontId="71" fillId="0" borderId="10" xfId="0" applyNumberFormat="1" applyFont="1" applyFill="1" applyBorder="1" applyAlignment="1">
      <alignment/>
    </xf>
    <xf numFmtId="178" fontId="71" fillId="36" borderId="10" xfId="0" applyNumberFormat="1" applyFont="1" applyFill="1" applyBorder="1" applyAlignment="1">
      <alignment/>
    </xf>
    <xf numFmtId="178" fontId="71" fillId="0" borderId="11" xfId="0" applyNumberFormat="1" applyFont="1" applyFill="1" applyBorder="1" applyAlignment="1">
      <alignment/>
    </xf>
    <xf numFmtId="178" fontId="68" fillId="34" borderId="12" xfId="0" applyNumberFormat="1" applyFont="1" applyFill="1" applyBorder="1" applyAlignment="1">
      <alignment/>
    </xf>
    <xf numFmtId="178" fontId="0" fillId="0" borderId="0" xfId="0" applyNumberFormat="1" applyAlignment="1">
      <alignment vertical="center"/>
    </xf>
    <xf numFmtId="0" fontId="23" fillId="0" borderId="16" xfId="0" applyFont="1" applyBorder="1" applyAlignment="1">
      <alignment horizontal="distributed"/>
    </xf>
    <xf numFmtId="178" fontId="68" fillId="33" borderId="12" xfId="33" applyNumberFormat="1" applyFont="1" applyFill="1" applyBorder="1">
      <alignment vertical="center"/>
      <protection/>
    </xf>
    <xf numFmtId="176" fontId="23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78" fontId="26" fillId="33" borderId="10" xfId="0" applyNumberFormat="1" applyFont="1" applyFill="1" applyBorder="1" applyAlignment="1">
      <alignment horizontal="center" vertical="center" wrapText="1"/>
    </xf>
    <xf numFmtId="178" fontId="22" fillId="33" borderId="10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/>
    </xf>
    <xf numFmtId="178" fontId="8" fillId="0" borderId="17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10" fillId="33" borderId="17" xfId="0" applyNumberFormat="1" applyFont="1" applyFill="1" applyBorder="1" applyAlignment="1">
      <alignment horizontal="center" vertical="center" wrapText="1"/>
    </xf>
    <xf numFmtId="178" fontId="10" fillId="33" borderId="10" xfId="0" applyNumberFormat="1" applyFont="1" applyFill="1" applyBorder="1" applyAlignment="1">
      <alignment horizontal="center" vertical="center" wrapText="1"/>
    </xf>
    <xf numFmtId="176" fontId="72" fillId="37" borderId="17" xfId="0" applyNumberFormat="1" applyFont="1" applyFill="1" applyBorder="1" applyAlignment="1">
      <alignment horizontal="center"/>
    </xf>
    <xf numFmtId="0" fontId="73" fillId="37" borderId="17" xfId="0" applyFont="1" applyFill="1" applyBorder="1" applyAlignment="1">
      <alignment horizontal="center"/>
    </xf>
    <xf numFmtId="0" fontId="72" fillId="38" borderId="17" xfId="0" applyNumberFormat="1" applyFont="1" applyFill="1" applyBorder="1" applyAlignment="1">
      <alignment horizontal="center" wrapText="1"/>
    </xf>
    <xf numFmtId="0" fontId="73" fillId="38" borderId="17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6" fontId="72" fillId="37" borderId="10" xfId="0" applyNumberFormat="1" applyFont="1" applyFill="1" applyBorder="1" applyAlignment="1">
      <alignment horizontal="center" vertical="center"/>
    </xf>
    <xf numFmtId="0" fontId="73" fillId="37" borderId="10" xfId="0" applyFont="1" applyFill="1" applyBorder="1" applyAlignment="1">
      <alignment horizontal="center" vertical="center"/>
    </xf>
    <xf numFmtId="0" fontId="72" fillId="37" borderId="10" xfId="0" applyNumberFormat="1" applyFont="1" applyFill="1" applyBorder="1" applyAlignment="1">
      <alignment horizontal="center" wrapText="1"/>
    </xf>
    <xf numFmtId="0" fontId="73" fillId="37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tabSelected="1" view="pageBreakPreview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S71" sqref="S71"/>
    </sheetView>
  </sheetViews>
  <sheetFormatPr defaultColWidth="9.00390625" defaultRowHeight="15.75"/>
  <cols>
    <col min="2" max="2" width="16.50390625" style="0" bestFit="1" customWidth="1"/>
    <col min="3" max="5" width="9.00390625" style="0" customWidth="1"/>
    <col min="6" max="6" width="9.125" style="0" customWidth="1"/>
  </cols>
  <sheetData>
    <row r="1" spans="1:16" ht="21">
      <c r="A1" s="72" t="s">
        <v>141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P2" s="30"/>
    </row>
    <row r="3" spans="1:16" ht="16.5">
      <c r="A3" s="26" t="s">
        <v>142</v>
      </c>
      <c r="B3" s="26"/>
      <c r="C3" s="26"/>
      <c r="D3" s="26"/>
      <c r="E3" s="26"/>
      <c r="F3" s="26"/>
      <c r="G3" s="26"/>
      <c r="H3" s="26" t="s">
        <v>143</v>
      </c>
      <c r="I3" s="26"/>
      <c r="J3" s="26"/>
      <c r="K3" s="26"/>
      <c r="L3" s="26"/>
      <c r="M3" s="3"/>
      <c r="N3" s="40" t="s">
        <v>126</v>
      </c>
      <c r="O3" s="41">
        <v>0.1</v>
      </c>
      <c r="P3" s="30"/>
    </row>
    <row r="4" spans="1:16" ht="16.5">
      <c r="A4" s="27" t="s">
        <v>130</v>
      </c>
      <c r="B4" s="26"/>
      <c r="C4" s="26"/>
      <c r="D4" s="26"/>
      <c r="E4" s="26"/>
      <c r="F4" s="26"/>
      <c r="G4" s="26"/>
      <c r="H4" s="27" t="s">
        <v>124</v>
      </c>
      <c r="I4" s="26"/>
      <c r="J4" s="26"/>
      <c r="K4" s="26"/>
      <c r="L4" s="26"/>
      <c r="M4" s="3"/>
      <c r="N4" s="40" t="s">
        <v>1</v>
      </c>
      <c r="O4" s="41">
        <v>0.01</v>
      </c>
      <c r="P4" s="30"/>
    </row>
    <row r="5" spans="2:16" ht="16.5">
      <c r="B5" s="28"/>
      <c r="C5" s="28"/>
      <c r="D5" s="28"/>
      <c r="E5" s="28"/>
      <c r="F5" s="28"/>
      <c r="G5" s="28"/>
      <c r="H5" s="28" t="s">
        <v>144</v>
      </c>
      <c r="I5" s="28"/>
      <c r="J5" s="28"/>
      <c r="K5" s="28"/>
      <c r="L5" s="28"/>
      <c r="M5" s="3"/>
      <c r="N5" s="40" t="s">
        <v>125</v>
      </c>
      <c r="O5" s="41">
        <v>0.001</v>
      </c>
      <c r="P5" s="30"/>
    </row>
    <row r="6" spans="1:16" ht="16.5">
      <c r="A6" s="26" t="s">
        <v>114</v>
      </c>
      <c r="B6" s="28"/>
      <c r="C6" s="28"/>
      <c r="D6" s="28"/>
      <c r="E6" s="28"/>
      <c r="F6" s="28"/>
      <c r="G6" s="28"/>
      <c r="H6" s="28" t="s">
        <v>115</v>
      </c>
      <c r="I6" s="28"/>
      <c r="J6" s="28"/>
      <c r="K6" s="28"/>
      <c r="L6" s="28"/>
      <c r="M6" s="4"/>
      <c r="N6" s="40" t="s">
        <v>0</v>
      </c>
      <c r="O6" s="42">
        <v>0.00025</v>
      </c>
      <c r="P6" s="30"/>
    </row>
    <row r="7" spans="1:16" ht="16.5">
      <c r="A7" s="26" t="s">
        <v>149</v>
      </c>
      <c r="B7" s="28"/>
      <c r="C7" s="28"/>
      <c r="D7" s="28"/>
      <c r="E7" s="28"/>
      <c r="F7" s="28"/>
      <c r="G7" s="28"/>
      <c r="H7" s="28" t="s">
        <v>135</v>
      </c>
      <c r="I7" s="28"/>
      <c r="J7" s="28"/>
      <c r="K7" s="28"/>
      <c r="L7" s="28"/>
      <c r="M7" s="4"/>
      <c r="N7" s="30"/>
      <c r="P7" s="30"/>
    </row>
    <row r="8" spans="2:16" ht="17.25" thickBo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4"/>
      <c r="N8" s="4"/>
      <c r="O8" s="4"/>
      <c r="P8" s="4"/>
    </row>
    <row r="9" spans="1:16" ht="16.5" customHeight="1">
      <c r="A9" s="89" t="s">
        <v>2</v>
      </c>
      <c r="B9" s="91" t="s">
        <v>3</v>
      </c>
      <c r="C9" s="73" t="s">
        <v>4</v>
      </c>
      <c r="D9" s="73" t="s">
        <v>5</v>
      </c>
      <c r="E9" s="73" t="s">
        <v>6</v>
      </c>
      <c r="F9" s="75" t="s">
        <v>7</v>
      </c>
      <c r="G9" s="77" t="s">
        <v>129</v>
      </c>
      <c r="H9" s="78"/>
      <c r="I9" s="78"/>
      <c r="J9" s="78"/>
      <c r="K9" s="78"/>
      <c r="L9" s="78"/>
      <c r="M9" s="78"/>
      <c r="N9" s="79" t="s">
        <v>128</v>
      </c>
      <c r="O9" s="80"/>
      <c r="P9" s="81" t="s">
        <v>8</v>
      </c>
    </row>
    <row r="10" spans="1:16" ht="16.5">
      <c r="A10" s="90"/>
      <c r="B10" s="92"/>
      <c r="C10" s="74"/>
      <c r="D10" s="74"/>
      <c r="E10" s="74"/>
      <c r="F10" s="76"/>
      <c r="G10" s="83" t="s">
        <v>131</v>
      </c>
      <c r="H10" s="84"/>
      <c r="I10" s="84"/>
      <c r="J10" s="85" t="s">
        <v>132</v>
      </c>
      <c r="K10" s="86"/>
      <c r="L10" s="86"/>
      <c r="M10" s="86"/>
      <c r="N10" s="87" t="s">
        <v>133</v>
      </c>
      <c r="O10" s="70" t="s">
        <v>134</v>
      </c>
      <c r="P10" s="82"/>
    </row>
    <row r="11" spans="1:16" ht="28.5" customHeight="1">
      <c r="A11" s="90"/>
      <c r="B11" s="92"/>
      <c r="C11" s="74"/>
      <c r="D11" s="74"/>
      <c r="E11" s="74"/>
      <c r="F11" s="76"/>
      <c r="G11" s="5" t="s">
        <v>9</v>
      </c>
      <c r="H11" s="6" t="s">
        <v>10</v>
      </c>
      <c r="I11" s="44" t="s">
        <v>11</v>
      </c>
      <c r="J11" s="6" t="s">
        <v>9</v>
      </c>
      <c r="K11" s="6" t="s">
        <v>12</v>
      </c>
      <c r="L11" s="6" t="s">
        <v>13</v>
      </c>
      <c r="M11" s="38" t="s">
        <v>127</v>
      </c>
      <c r="N11" s="88"/>
      <c r="O11" s="71"/>
      <c r="P11" s="82"/>
    </row>
    <row r="12" spans="1:18" ht="16.5">
      <c r="A12" s="68" t="s">
        <v>14</v>
      </c>
      <c r="B12" s="10" t="s">
        <v>123</v>
      </c>
      <c r="C12" s="52">
        <v>1500</v>
      </c>
      <c r="D12" s="53">
        <v>11100</v>
      </c>
      <c r="E12" s="54">
        <v>23100</v>
      </c>
      <c r="F12" s="35">
        <f aca="true" t="shared" si="0" ref="F12:F42">ROUND(C12*6/100,0)</f>
        <v>90</v>
      </c>
      <c r="G12" s="8">
        <f aca="true" t="shared" si="1" ref="G12:G43">ROUND(D12*$O$3*20%,0)</f>
        <v>222</v>
      </c>
      <c r="H12" s="8">
        <f aca="true" t="shared" si="2" ref="H12:H43">ROUND(D12*$O$4*20%,0)</f>
        <v>22</v>
      </c>
      <c r="I12" s="31">
        <f aca="true" t="shared" si="3" ref="I12:I18">SUM(G12:H12)</f>
        <v>244</v>
      </c>
      <c r="J12" s="8">
        <f aca="true" t="shared" si="4" ref="J12:J43">ROUND(D12*$O$3*70%,0)</f>
        <v>777</v>
      </c>
      <c r="K12" s="8">
        <f aca="true" t="shared" si="5" ref="K12:K43">IF($K$11="不適用就業保險",0,ROUND(D12*$O$4*70%,0))</f>
        <v>78</v>
      </c>
      <c r="L12" s="8">
        <f aca="true" t="shared" si="6" ref="L12:L43">ROUND(D12*$O$5,0)</f>
        <v>11</v>
      </c>
      <c r="M12" s="35">
        <f aca="true" t="shared" si="7" ref="M12:M42">SUM(J12:L12)</f>
        <v>866</v>
      </c>
      <c r="N12" s="31">
        <f>ROUND(E12*0.0469*0.3,0)</f>
        <v>325</v>
      </c>
      <c r="O12" s="35">
        <f aca="true" t="shared" si="8" ref="O12:O43">ROUND(E12*0.0469*0.6*1.61,0)</f>
        <v>1047</v>
      </c>
      <c r="P12" s="9">
        <f aca="true" t="shared" si="9" ref="P12:P43">M12+O12</f>
        <v>1913</v>
      </c>
      <c r="R12" s="65"/>
    </row>
    <row r="13" spans="1:18" ht="16.5">
      <c r="A13" s="68"/>
      <c r="B13" s="10" t="s">
        <v>116</v>
      </c>
      <c r="C13" s="52">
        <v>3000</v>
      </c>
      <c r="D13" s="53">
        <v>11100</v>
      </c>
      <c r="E13" s="54">
        <v>23100</v>
      </c>
      <c r="F13" s="35">
        <f t="shared" si="0"/>
        <v>180</v>
      </c>
      <c r="G13" s="8">
        <f t="shared" si="1"/>
        <v>222</v>
      </c>
      <c r="H13" s="8">
        <f t="shared" si="2"/>
        <v>22</v>
      </c>
      <c r="I13" s="31">
        <f t="shared" si="3"/>
        <v>244</v>
      </c>
      <c r="J13" s="8">
        <f t="shared" si="4"/>
        <v>777</v>
      </c>
      <c r="K13" s="8">
        <f t="shared" si="5"/>
        <v>78</v>
      </c>
      <c r="L13" s="8">
        <f t="shared" si="6"/>
        <v>11</v>
      </c>
      <c r="M13" s="35">
        <f t="shared" si="7"/>
        <v>866</v>
      </c>
      <c r="N13" s="31">
        <f aca="true" t="shared" si="10" ref="N13:N76">ROUND(E13*0.0469*0.3,0)</f>
        <v>325</v>
      </c>
      <c r="O13" s="35">
        <f t="shared" si="8"/>
        <v>1047</v>
      </c>
      <c r="P13" s="9">
        <f t="shared" si="9"/>
        <v>1913</v>
      </c>
      <c r="R13" s="65"/>
    </row>
    <row r="14" spans="1:18" ht="16.5">
      <c r="A14" s="68"/>
      <c r="B14" s="10" t="s">
        <v>117</v>
      </c>
      <c r="C14" s="52">
        <v>4500</v>
      </c>
      <c r="D14" s="53">
        <v>11100</v>
      </c>
      <c r="E14" s="54">
        <v>23100</v>
      </c>
      <c r="F14" s="35">
        <f t="shared" si="0"/>
        <v>270</v>
      </c>
      <c r="G14" s="8">
        <f t="shared" si="1"/>
        <v>222</v>
      </c>
      <c r="H14" s="8">
        <f t="shared" si="2"/>
        <v>22</v>
      </c>
      <c r="I14" s="31">
        <f t="shared" si="3"/>
        <v>244</v>
      </c>
      <c r="J14" s="8">
        <f t="shared" si="4"/>
        <v>777</v>
      </c>
      <c r="K14" s="8">
        <f t="shared" si="5"/>
        <v>78</v>
      </c>
      <c r="L14" s="8">
        <f t="shared" si="6"/>
        <v>11</v>
      </c>
      <c r="M14" s="35">
        <f t="shared" si="7"/>
        <v>866</v>
      </c>
      <c r="N14" s="31">
        <f t="shared" si="10"/>
        <v>325</v>
      </c>
      <c r="O14" s="35">
        <f t="shared" si="8"/>
        <v>1047</v>
      </c>
      <c r="P14" s="9">
        <f t="shared" si="9"/>
        <v>1913</v>
      </c>
      <c r="R14" s="65"/>
    </row>
    <row r="15" spans="1:18" ht="16.5">
      <c r="A15" s="68"/>
      <c r="B15" s="10" t="s">
        <v>118</v>
      </c>
      <c r="C15" s="52">
        <v>6000</v>
      </c>
      <c r="D15" s="53">
        <v>11100</v>
      </c>
      <c r="E15" s="54">
        <v>23100</v>
      </c>
      <c r="F15" s="35">
        <f t="shared" si="0"/>
        <v>360</v>
      </c>
      <c r="G15" s="8">
        <f t="shared" si="1"/>
        <v>222</v>
      </c>
      <c r="H15" s="8">
        <f t="shared" si="2"/>
        <v>22</v>
      </c>
      <c r="I15" s="31">
        <f t="shared" si="3"/>
        <v>244</v>
      </c>
      <c r="J15" s="8">
        <f t="shared" si="4"/>
        <v>777</v>
      </c>
      <c r="K15" s="8">
        <f t="shared" si="5"/>
        <v>78</v>
      </c>
      <c r="L15" s="8">
        <f t="shared" si="6"/>
        <v>11</v>
      </c>
      <c r="M15" s="35">
        <f t="shared" si="7"/>
        <v>866</v>
      </c>
      <c r="N15" s="31">
        <f t="shared" si="10"/>
        <v>325</v>
      </c>
      <c r="O15" s="35">
        <f t="shared" si="8"/>
        <v>1047</v>
      </c>
      <c r="P15" s="9">
        <f t="shared" si="9"/>
        <v>1913</v>
      </c>
      <c r="R15" s="65"/>
    </row>
    <row r="16" spans="1:18" ht="16.5">
      <c r="A16" s="68"/>
      <c r="B16" s="10" t="s">
        <v>119</v>
      </c>
      <c r="C16" s="52">
        <v>7500</v>
      </c>
      <c r="D16" s="53">
        <v>11100</v>
      </c>
      <c r="E16" s="54">
        <v>23100</v>
      </c>
      <c r="F16" s="35">
        <f t="shared" si="0"/>
        <v>450</v>
      </c>
      <c r="G16" s="8">
        <f t="shared" si="1"/>
        <v>222</v>
      </c>
      <c r="H16" s="8">
        <f t="shared" si="2"/>
        <v>22</v>
      </c>
      <c r="I16" s="31">
        <f t="shared" si="3"/>
        <v>244</v>
      </c>
      <c r="J16" s="8">
        <f t="shared" si="4"/>
        <v>777</v>
      </c>
      <c r="K16" s="8">
        <f t="shared" si="5"/>
        <v>78</v>
      </c>
      <c r="L16" s="8">
        <f t="shared" si="6"/>
        <v>11</v>
      </c>
      <c r="M16" s="35">
        <f t="shared" si="7"/>
        <v>866</v>
      </c>
      <c r="N16" s="31">
        <f t="shared" si="10"/>
        <v>325</v>
      </c>
      <c r="O16" s="35">
        <f t="shared" si="8"/>
        <v>1047</v>
      </c>
      <c r="P16" s="9">
        <f t="shared" si="9"/>
        <v>1913</v>
      </c>
      <c r="R16" s="65"/>
    </row>
    <row r="17" spans="1:18" ht="16.5">
      <c r="A17" s="68"/>
      <c r="B17" s="10" t="s">
        <v>120</v>
      </c>
      <c r="C17" s="52">
        <v>8700</v>
      </c>
      <c r="D17" s="53">
        <v>11100</v>
      </c>
      <c r="E17" s="54">
        <v>23100</v>
      </c>
      <c r="F17" s="35">
        <f t="shared" si="0"/>
        <v>522</v>
      </c>
      <c r="G17" s="8">
        <f t="shared" si="1"/>
        <v>222</v>
      </c>
      <c r="H17" s="8">
        <f t="shared" si="2"/>
        <v>22</v>
      </c>
      <c r="I17" s="31">
        <f t="shared" si="3"/>
        <v>244</v>
      </c>
      <c r="J17" s="8">
        <f t="shared" si="4"/>
        <v>777</v>
      </c>
      <c r="K17" s="8">
        <f t="shared" si="5"/>
        <v>78</v>
      </c>
      <c r="L17" s="8">
        <f t="shared" si="6"/>
        <v>11</v>
      </c>
      <c r="M17" s="35">
        <f t="shared" si="7"/>
        <v>866</v>
      </c>
      <c r="N17" s="31">
        <f t="shared" si="10"/>
        <v>325</v>
      </c>
      <c r="O17" s="35">
        <f t="shared" si="8"/>
        <v>1047</v>
      </c>
      <c r="P17" s="9">
        <f t="shared" si="9"/>
        <v>1913</v>
      </c>
      <c r="R17" s="65"/>
    </row>
    <row r="18" spans="1:18" ht="16.5">
      <c r="A18" s="68"/>
      <c r="B18" s="10" t="s">
        <v>121</v>
      </c>
      <c r="C18" s="52">
        <v>9900</v>
      </c>
      <c r="D18" s="53">
        <v>11100</v>
      </c>
      <c r="E18" s="54">
        <v>23100</v>
      </c>
      <c r="F18" s="35">
        <f t="shared" si="0"/>
        <v>594</v>
      </c>
      <c r="G18" s="8">
        <f t="shared" si="1"/>
        <v>222</v>
      </c>
      <c r="H18" s="8">
        <f t="shared" si="2"/>
        <v>22</v>
      </c>
      <c r="I18" s="31">
        <f t="shared" si="3"/>
        <v>244</v>
      </c>
      <c r="J18" s="8">
        <f t="shared" si="4"/>
        <v>777</v>
      </c>
      <c r="K18" s="8">
        <f t="shared" si="5"/>
        <v>78</v>
      </c>
      <c r="L18" s="8">
        <f t="shared" si="6"/>
        <v>11</v>
      </c>
      <c r="M18" s="36">
        <f t="shared" si="7"/>
        <v>866</v>
      </c>
      <c r="N18" s="31">
        <f t="shared" si="10"/>
        <v>325</v>
      </c>
      <c r="O18" s="35">
        <f t="shared" si="8"/>
        <v>1047</v>
      </c>
      <c r="P18" s="9">
        <f t="shared" si="9"/>
        <v>1913</v>
      </c>
      <c r="R18" s="65"/>
    </row>
    <row r="19" spans="1:18" ht="16.5">
      <c r="A19" s="68"/>
      <c r="B19" s="10" t="s">
        <v>122</v>
      </c>
      <c r="C19" s="52">
        <v>11100</v>
      </c>
      <c r="D19" s="53">
        <v>11100</v>
      </c>
      <c r="E19" s="54">
        <v>23100</v>
      </c>
      <c r="F19" s="36">
        <f t="shared" si="0"/>
        <v>666</v>
      </c>
      <c r="G19" s="8">
        <f t="shared" si="1"/>
        <v>222</v>
      </c>
      <c r="H19" s="8">
        <f t="shared" si="2"/>
        <v>22</v>
      </c>
      <c r="I19" s="31">
        <f>SUM(G19:H19)</f>
        <v>244</v>
      </c>
      <c r="J19" s="8">
        <f t="shared" si="4"/>
        <v>777</v>
      </c>
      <c r="K19" s="8">
        <f t="shared" si="5"/>
        <v>78</v>
      </c>
      <c r="L19" s="8">
        <f t="shared" si="6"/>
        <v>11</v>
      </c>
      <c r="M19" s="35">
        <f t="shared" si="7"/>
        <v>866</v>
      </c>
      <c r="N19" s="31">
        <f t="shared" si="10"/>
        <v>325</v>
      </c>
      <c r="O19" s="35">
        <f t="shared" si="8"/>
        <v>1047</v>
      </c>
      <c r="P19" s="9">
        <f t="shared" si="9"/>
        <v>1913</v>
      </c>
      <c r="R19" s="65"/>
    </row>
    <row r="20" spans="1:18" ht="16.5">
      <c r="A20" s="68"/>
      <c r="B20" s="10" t="s">
        <v>15</v>
      </c>
      <c r="C20" s="52">
        <v>12540</v>
      </c>
      <c r="D20" s="53">
        <v>12540</v>
      </c>
      <c r="E20" s="54">
        <v>23100</v>
      </c>
      <c r="F20" s="35">
        <f t="shared" si="0"/>
        <v>752</v>
      </c>
      <c r="G20" s="8">
        <f t="shared" si="1"/>
        <v>251</v>
      </c>
      <c r="H20" s="8">
        <f t="shared" si="2"/>
        <v>25</v>
      </c>
      <c r="I20" s="31">
        <f>SUM(G20:H20)</f>
        <v>276</v>
      </c>
      <c r="J20" s="8">
        <f t="shared" si="4"/>
        <v>878</v>
      </c>
      <c r="K20" s="8">
        <f t="shared" si="5"/>
        <v>88</v>
      </c>
      <c r="L20" s="8">
        <f t="shared" si="6"/>
        <v>13</v>
      </c>
      <c r="M20" s="35">
        <f t="shared" si="7"/>
        <v>979</v>
      </c>
      <c r="N20" s="31">
        <f t="shared" si="10"/>
        <v>325</v>
      </c>
      <c r="O20" s="35">
        <f t="shared" si="8"/>
        <v>1047</v>
      </c>
      <c r="P20" s="9">
        <f t="shared" si="9"/>
        <v>2026</v>
      </c>
      <c r="R20" s="65"/>
    </row>
    <row r="21" spans="1:18" ht="16.5">
      <c r="A21" s="68"/>
      <c r="B21" s="10" t="s">
        <v>16</v>
      </c>
      <c r="C21" s="52">
        <v>13500</v>
      </c>
      <c r="D21" s="53">
        <v>13500</v>
      </c>
      <c r="E21" s="54">
        <v>23100</v>
      </c>
      <c r="F21" s="35">
        <f t="shared" si="0"/>
        <v>810</v>
      </c>
      <c r="G21" s="8">
        <f t="shared" si="1"/>
        <v>270</v>
      </c>
      <c r="H21" s="8">
        <f t="shared" si="2"/>
        <v>27</v>
      </c>
      <c r="I21" s="31">
        <f>SUM(G21:H21)</f>
        <v>297</v>
      </c>
      <c r="J21" s="8">
        <f t="shared" si="4"/>
        <v>945</v>
      </c>
      <c r="K21" s="8">
        <f t="shared" si="5"/>
        <v>95</v>
      </c>
      <c r="L21" s="8">
        <f t="shared" si="6"/>
        <v>14</v>
      </c>
      <c r="M21" s="35">
        <f t="shared" si="7"/>
        <v>1054</v>
      </c>
      <c r="N21" s="31">
        <f t="shared" si="10"/>
        <v>325</v>
      </c>
      <c r="O21" s="35">
        <f t="shared" si="8"/>
        <v>1047</v>
      </c>
      <c r="P21" s="9">
        <f t="shared" si="9"/>
        <v>2101</v>
      </c>
      <c r="R21" s="65"/>
    </row>
    <row r="22" spans="1:18" ht="16.5">
      <c r="A22" s="68"/>
      <c r="B22" s="10" t="s">
        <v>17</v>
      </c>
      <c r="C22" s="52">
        <v>15840</v>
      </c>
      <c r="D22" s="53">
        <v>15840</v>
      </c>
      <c r="E22" s="54">
        <v>23100</v>
      </c>
      <c r="F22" s="35">
        <f t="shared" si="0"/>
        <v>950</v>
      </c>
      <c r="G22" s="8">
        <f t="shared" si="1"/>
        <v>317</v>
      </c>
      <c r="H22" s="8">
        <f t="shared" si="2"/>
        <v>32</v>
      </c>
      <c r="I22" s="31">
        <f>SUM(G22:H22)</f>
        <v>349</v>
      </c>
      <c r="J22" s="8">
        <f t="shared" si="4"/>
        <v>1109</v>
      </c>
      <c r="K22" s="8">
        <f t="shared" si="5"/>
        <v>111</v>
      </c>
      <c r="L22" s="8">
        <f t="shared" si="6"/>
        <v>16</v>
      </c>
      <c r="M22" s="35">
        <f t="shared" si="7"/>
        <v>1236</v>
      </c>
      <c r="N22" s="31">
        <f t="shared" si="10"/>
        <v>325</v>
      </c>
      <c r="O22" s="35">
        <f t="shared" si="8"/>
        <v>1047</v>
      </c>
      <c r="P22" s="9">
        <f t="shared" si="9"/>
        <v>2283</v>
      </c>
      <c r="R22" s="65"/>
    </row>
    <row r="23" spans="1:18" ht="16.5">
      <c r="A23" s="68"/>
      <c r="B23" s="12" t="s">
        <v>18</v>
      </c>
      <c r="C23" s="52">
        <v>16500</v>
      </c>
      <c r="D23" s="53">
        <v>16500</v>
      </c>
      <c r="E23" s="54">
        <v>23100</v>
      </c>
      <c r="F23" s="35">
        <f t="shared" si="0"/>
        <v>990</v>
      </c>
      <c r="G23" s="8">
        <f t="shared" si="1"/>
        <v>330</v>
      </c>
      <c r="H23" s="8">
        <f t="shared" si="2"/>
        <v>33</v>
      </c>
      <c r="I23" s="31">
        <f>SUM(G23:H23)</f>
        <v>363</v>
      </c>
      <c r="J23" s="8">
        <f t="shared" si="4"/>
        <v>1155</v>
      </c>
      <c r="K23" s="8">
        <f t="shared" si="5"/>
        <v>116</v>
      </c>
      <c r="L23" s="8">
        <f t="shared" si="6"/>
        <v>17</v>
      </c>
      <c r="M23" s="35">
        <f t="shared" si="7"/>
        <v>1288</v>
      </c>
      <c r="N23" s="31">
        <f t="shared" si="10"/>
        <v>325</v>
      </c>
      <c r="O23" s="35">
        <f t="shared" si="8"/>
        <v>1047</v>
      </c>
      <c r="P23" s="9">
        <f t="shared" si="9"/>
        <v>2335</v>
      </c>
      <c r="R23" s="65"/>
    </row>
    <row r="24" spans="1:18" ht="16.5">
      <c r="A24" s="68"/>
      <c r="B24" s="12" t="s">
        <v>19</v>
      </c>
      <c r="C24" s="52">
        <v>17280</v>
      </c>
      <c r="D24" s="53">
        <v>17280</v>
      </c>
      <c r="E24" s="54">
        <v>23100</v>
      </c>
      <c r="F24" s="35">
        <f t="shared" si="0"/>
        <v>1037</v>
      </c>
      <c r="G24" s="8">
        <f t="shared" si="1"/>
        <v>346</v>
      </c>
      <c r="H24" s="8">
        <f t="shared" si="2"/>
        <v>35</v>
      </c>
      <c r="I24" s="31">
        <f aca="true" t="shared" si="11" ref="I24:I77">SUM(G24:H24)</f>
        <v>381</v>
      </c>
      <c r="J24" s="8">
        <f t="shared" si="4"/>
        <v>1210</v>
      </c>
      <c r="K24" s="8">
        <f t="shared" si="5"/>
        <v>121</v>
      </c>
      <c r="L24" s="8">
        <f t="shared" si="6"/>
        <v>17</v>
      </c>
      <c r="M24" s="35">
        <f t="shared" si="7"/>
        <v>1348</v>
      </c>
      <c r="N24" s="31">
        <f t="shared" si="10"/>
        <v>325</v>
      </c>
      <c r="O24" s="35">
        <f t="shared" si="8"/>
        <v>1047</v>
      </c>
      <c r="P24" s="9">
        <f t="shared" si="9"/>
        <v>2395</v>
      </c>
      <c r="R24" s="65"/>
    </row>
    <row r="25" spans="1:18" ht="16.5">
      <c r="A25" s="68"/>
      <c r="B25" s="13" t="s">
        <v>20</v>
      </c>
      <c r="C25" s="52">
        <v>17880</v>
      </c>
      <c r="D25" s="53">
        <v>17880</v>
      </c>
      <c r="E25" s="54">
        <v>23100</v>
      </c>
      <c r="F25" s="35">
        <f t="shared" si="0"/>
        <v>1073</v>
      </c>
      <c r="G25" s="8">
        <f t="shared" si="1"/>
        <v>358</v>
      </c>
      <c r="H25" s="8">
        <f t="shared" si="2"/>
        <v>36</v>
      </c>
      <c r="I25" s="31">
        <f t="shared" si="11"/>
        <v>394</v>
      </c>
      <c r="J25" s="8">
        <f t="shared" si="4"/>
        <v>1252</v>
      </c>
      <c r="K25" s="8">
        <f t="shared" si="5"/>
        <v>125</v>
      </c>
      <c r="L25" s="8">
        <f t="shared" si="6"/>
        <v>18</v>
      </c>
      <c r="M25" s="36">
        <f t="shared" si="7"/>
        <v>1395</v>
      </c>
      <c r="N25" s="31">
        <f t="shared" si="10"/>
        <v>325</v>
      </c>
      <c r="O25" s="35">
        <f t="shared" si="8"/>
        <v>1047</v>
      </c>
      <c r="P25" s="9">
        <f t="shared" si="9"/>
        <v>2442</v>
      </c>
      <c r="R25" s="65"/>
    </row>
    <row r="26" spans="1:18" ht="16.5">
      <c r="A26" s="68"/>
      <c r="B26" s="14" t="s">
        <v>21</v>
      </c>
      <c r="C26" s="46">
        <v>19047</v>
      </c>
      <c r="D26" s="47">
        <v>19047</v>
      </c>
      <c r="E26" s="54">
        <v>23100</v>
      </c>
      <c r="F26" s="36">
        <f t="shared" si="0"/>
        <v>1143</v>
      </c>
      <c r="G26" s="15">
        <f t="shared" si="1"/>
        <v>381</v>
      </c>
      <c r="H26" s="8">
        <f t="shared" si="2"/>
        <v>38</v>
      </c>
      <c r="I26" s="33">
        <f t="shared" si="11"/>
        <v>419</v>
      </c>
      <c r="J26" s="8">
        <f t="shared" si="4"/>
        <v>1333</v>
      </c>
      <c r="K26" s="8">
        <f t="shared" si="5"/>
        <v>133</v>
      </c>
      <c r="L26" s="8">
        <f t="shared" si="6"/>
        <v>19</v>
      </c>
      <c r="M26" s="36">
        <f t="shared" si="7"/>
        <v>1485</v>
      </c>
      <c r="N26" s="31">
        <f t="shared" si="10"/>
        <v>325</v>
      </c>
      <c r="O26" s="35">
        <f t="shared" si="8"/>
        <v>1047</v>
      </c>
      <c r="P26" s="16">
        <f t="shared" si="9"/>
        <v>2532</v>
      </c>
      <c r="R26" s="65"/>
    </row>
    <row r="27" spans="1:18" ht="16.5">
      <c r="A27" s="68"/>
      <c r="B27" s="13" t="s">
        <v>22</v>
      </c>
      <c r="C27" s="52">
        <v>20008</v>
      </c>
      <c r="D27" s="53">
        <v>20008</v>
      </c>
      <c r="E27" s="54">
        <v>23100</v>
      </c>
      <c r="F27" s="36">
        <f t="shared" si="0"/>
        <v>1200</v>
      </c>
      <c r="G27" s="8">
        <f t="shared" si="1"/>
        <v>400</v>
      </c>
      <c r="H27" s="8">
        <f t="shared" si="2"/>
        <v>40</v>
      </c>
      <c r="I27" s="31">
        <f t="shared" si="11"/>
        <v>440</v>
      </c>
      <c r="J27" s="8">
        <f t="shared" si="4"/>
        <v>1401</v>
      </c>
      <c r="K27" s="8">
        <f t="shared" si="5"/>
        <v>140</v>
      </c>
      <c r="L27" s="8">
        <f t="shared" si="6"/>
        <v>20</v>
      </c>
      <c r="M27" s="36">
        <f t="shared" si="7"/>
        <v>1561</v>
      </c>
      <c r="N27" s="31">
        <f t="shared" si="10"/>
        <v>325</v>
      </c>
      <c r="O27" s="36">
        <f t="shared" si="8"/>
        <v>1047</v>
      </c>
      <c r="P27" s="9">
        <f t="shared" si="9"/>
        <v>2608</v>
      </c>
      <c r="R27" s="65"/>
    </row>
    <row r="28" spans="1:18" ht="16.5">
      <c r="A28" s="69"/>
      <c r="B28" s="45" t="s">
        <v>145</v>
      </c>
      <c r="C28" s="46">
        <v>21009</v>
      </c>
      <c r="D28" s="47">
        <v>21009</v>
      </c>
      <c r="E28" s="54">
        <v>23100</v>
      </c>
      <c r="F28" s="48">
        <f t="shared" si="0"/>
        <v>1261</v>
      </c>
      <c r="G28" s="49">
        <f t="shared" si="1"/>
        <v>420</v>
      </c>
      <c r="H28" s="49">
        <f t="shared" si="2"/>
        <v>42</v>
      </c>
      <c r="I28" s="50">
        <f t="shared" si="11"/>
        <v>462</v>
      </c>
      <c r="J28" s="49">
        <f t="shared" si="4"/>
        <v>1471</v>
      </c>
      <c r="K28" s="49">
        <f t="shared" si="5"/>
        <v>147</v>
      </c>
      <c r="L28" s="49">
        <f t="shared" si="6"/>
        <v>21</v>
      </c>
      <c r="M28" s="48">
        <f t="shared" si="7"/>
        <v>1639</v>
      </c>
      <c r="N28" s="31">
        <f t="shared" si="10"/>
        <v>325</v>
      </c>
      <c r="O28" s="48">
        <f t="shared" si="8"/>
        <v>1047</v>
      </c>
      <c r="P28" s="51">
        <f t="shared" si="9"/>
        <v>2686</v>
      </c>
      <c r="R28" s="65"/>
    </row>
    <row r="29" spans="1:18" ht="16.5">
      <c r="A29" s="69"/>
      <c r="B29" s="13" t="s">
        <v>146</v>
      </c>
      <c r="C29" s="52">
        <v>22000</v>
      </c>
      <c r="D29" s="53">
        <v>22000</v>
      </c>
      <c r="E29" s="54">
        <v>23100</v>
      </c>
      <c r="F29" s="35">
        <f t="shared" si="0"/>
        <v>1320</v>
      </c>
      <c r="G29" s="8">
        <f t="shared" si="1"/>
        <v>440</v>
      </c>
      <c r="H29" s="8">
        <f t="shared" si="2"/>
        <v>44</v>
      </c>
      <c r="I29" s="31">
        <f t="shared" si="11"/>
        <v>484</v>
      </c>
      <c r="J29" s="8">
        <f t="shared" si="4"/>
        <v>1540</v>
      </c>
      <c r="K29" s="8">
        <f t="shared" si="5"/>
        <v>154</v>
      </c>
      <c r="L29" s="8">
        <f t="shared" si="6"/>
        <v>22</v>
      </c>
      <c r="M29" s="35">
        <f t="shared" si="7"/>
        <v>1716</v>
      </c>
      <c r="N29" s="31">
        <f t="shared" si="10"/>
        <v>325</v>
      </c>
      <c r="O29" s="35">
        <f t="shared" si="8"/>
        <v>1047</v>
      </c>
      <c r="P29" s="9">
        <f t="shared" si="9"/>
        <v>2763</v>
      </c>
      <c r="R29" s="65"/>
    </row>
    <row r="30" spans="1:18" ht="16.5">
      <c r="A30" s="58" t="s">
        <v>136</v>
      </c>
      <c r="B30" s="59" t="s">
        <v>147</v>
      </c>
      <c r="C30" s="55">
        <v>23100</v>
      </c>
      <c r="D30" s="56">
        <v>23100</v>
      </c>
      <c r="E30" s="57">
        <v>23100</v>
      </c>
      <c r="F30" s="60">
        <f t="shared" si="0"/>
        <v>1386</v>
      </c>
      <c r="G30" s="61">
        <f t="shared" si="1"/>
        <v>462</v>
      </c>
      <c r="H30" s="61">
        <f t="shared" si="2"/>
        <v>46</v>
      </c>
      <c r="I30" s="62">
        <f t="shared" si="11"/>
        <v>508</v>
      </c>
      <c r="J30" s="61">
        <f t="shared" si="4"/>
        <v>1617</v>
      </c>
      <c r="K30" s="61">
        <f t="shared" si="5"/>
        <v>162</v>
      </c>
      <c r="L30" s="61">
        <f t="shared" si="6"/>
        <v>23</v>
      </c>
      <c r="M30" s="60">
        <f t="shared" si="7"/>
        <v>1802</v>
      </c>
      <c r="N30" s="32">
        <f t="shared" si="10"/>
        <v>325</v>
      </c>
      <c r="O30" s="60">
        <f t="shared" si="8"/>
        <v>1047</v>
      </c>
      <c r="P30" s="63">
        <f t="shared" si="9"/>
        <v>2849</v>
      </c>
      <c r="R30" s="65"/>
    </row>
    <row r="31" spans="1:18" ht="16.5">
      <c r="A31" s="39" t="s">
        <v>137</v>
      </c>
      <c r="B31" s="13" t="s">
        <v>148</v>
      </c>
      <c r="C31" s="7">
        <v>24000</v>
      </c>
      <c r="D31" s="11">
        <v>24000</v>
      </c>
      <c r="E31" s="17">
        <v>24000</v>
      </c>
      <c r="F31" s="35">
        <f t="shared" si="0"/>
        <v>1440</v>
      </c>
      <c r="G31" s="49">
        <f t="shared" si="1"/>
        <v>480</v>
      </c>
      <c r="H31" s="49">
        <f t="shared" si="2"/>
        <v>48</v>
      </c>
      <c r="I31" s="50">
        <f>SUM(G31:H31)</f>
        <v>528</v>
      </c>
      <c r="J31" s="49">
        <f t="shared" si="4"/>
        <v>1680</v>
      </c>
      <c r="K31" s="49">
        <f t="shared" si="5"/>
        <v>168</v>
      </c>
      <c r="L31" s="49">
        <f t="shared" si="6"/>
        <v>24</v>
      </c>
      <c r="M31" s="48">
        <f t="shared" si="7"/>
        <v>1872</v>
      </c>
      <c r="N31" s="31">
        <f t="shared" si="10"/>
        <v>338</v>
      </c>
      <c r="O31" s="48">
        <f t="shared" si="8"/>
        <v>1087</v>
      </c>
      <c r="P31" s="51">
        <f t="shared" si="9"/>
        <v>2959</v>
      </c>
      <c r="R31" s="65"/>
    </row>
    <row r="32" spans="1:18" ht="16.5">
      <c r="A32" s="39" t="s">
        <v>138</v>
      </c>
      <c r="B32" s="13" t="s">
        <v>26</v>
      </c>
      <c r="C32" s="7">
        <v>25200</v>
      </c>
      <c r="D32" s="11">
        <v>25200</v>
      </c>
      <c r="E32" s="17">
        <v>25200</v>
      </c>
      <c r="F32" s="35">
        <f t="shared" si="0"/>
        <v>1512</v>
      </c>
      <c r="G32" s="8">
        <f t="shared" si="1"/>
        <v>504</v>
      </c>
      <c r="H32" s="8">
        <f t="shared" si="2"/>
        <v>50</v>
      </c>
      <c r="I32" s="31">
        <f t="shared" si="11"/>
        <v>554</v>
      </c>
      <c r="J32" s="8">
        <f t="shared" si="4"/>
        <v>1764</v>
      </c>
      <c r="K32" s="8">
        <f t="shared" si="5"/>
        <v>176</v>
      </c>
      <c r="L32" s="8">
        <f t="shared" si="6"/>
        <v>25</v>
      </c>
      <c r="M32" s="35">
        <f t="shared" si="7"/>
        <v>1965</v>
      </c>
      <c r="N32" s="31">
        <f t="shared" si="10"/>
        <v>355</v>
      </c>
      <c r="O32" s="35">
        <f t="shared" si="8"/>
        <v>1142</v>
      </c>
      <c r="P32" s="9">
        <f t="shared" si="9"/>
        <v>3107</v>
      </c>
      <c r="R32" s="65"/>
    </row>
    <row r="33" spans="1:18" ht="16.5">
      <c r="A33" s="39" t="s">
        <v>139</v>
      </c>
      <c r="B33" s="13" t="s">
        <v>28</v>
      </c>
      <c r="C33" s="7">
        <v>26400</v>
      </c>
      <c r="D33" s="11">
        <v>26400</v>
      </c>
      <c r="E33" s="17">
        <v>26400</v>
      </c>
      <c r="F33" s="35">
        <f t="shared" si="0"/>
        <v>1584</v>
      </c>
      <c r="G33" s="8">
        <f t="shared" si="1"/>
        <v>528</v>
      </c>
      <c r="H33" s="8">
        <f t="shared" si="2"/>
        <v>53</v>
      </c>
      <c r="I33" s="31">
        <f t="shared" si="11"/>
        <v>581</v>
      </c>
      <c r="J33" s="8">
        <f t="shared" si="4"/>
        <v>1848</v>
      </c>
      <c r="K33" s="8">
        <f t="shared" si="5"/>
        <v>185</v>
      </c>
      <c r="L33" s="8">
        <f t="shared" si="6"/>
        <v>26</v>
      </c>
      <c r="M33" s="35">
        <f t="shared" si="7"/>
        <v>2059</v>
      </c>
      <c r="N33" s="31">
        <f t="shared" si="10"/>
        <v>371</v>
      </c>
      <c r="O33" s="35">
        <f t="shared" si="8"/>
        <v>1196</v>
      </c>
      <c r="P33" s="9">
        <f t="shared" si="9"/>
        <v>3255</v>
      </c>
      <c r="R33" s="65"/>
    </row>
    <row r="34" spans="1:18" ht="16.5">
      <c r="A34" s="39" t="s">
        <v>23</v>
      </c>
      <c r="B34" s="13" t="s">
        <v>30</v>
      </c>
      <c r="C34" s="7">
        <v>27600</v>
      </c>
      <c r="D34" s="11">
        <v>27600</v>
      </c>
      <c r="E34" s="17">
        <v>27600</v>
      </c>
      <c r="F34" s="35">
        <f t="shared" si="0"/>
        <v>1656</v>
      </c>
      <c r="G34" s="8">
        <f t="shared" si="1"/>
        <v>552</v>
      </c>
      <c r="H34" s="8">
        <f t="shared" si="2"/>
        <v>55</v>
      </c>
      <c r="I34" s="31">
        <f t="shared" si="11"/>
        <v>607</v>
      </c>
      <c r="J34" s="8">
        <f t="shared" si="4"/>
        <v>1932</v>
      </c>
      <c r="K34" s="8">
        <f t="shared" si="5"/>
        <v>193</v>
      </c>
      <c r="L34" s="8">
        <f t="shared" si="6"/>
        <v>28</v>
      </c>
      <c r="M34" s="35">
        <f t="shared" si="7"/>
        <v>2153</v>
      </c>
      <c r="N34" s="31">
        <f t="shared" si="10"/>
        <v>388</v>
      </c>
      <c r="O34" s="35">
        <f t="shared" si="8"/>
        <v>1250</v>
      </c>
      <c r="P34" s="9">
        <f t="shared" si="9"/>
        <v>3403</v>
      </c>
      <c r="R34" s="65"/>
    </row>
    <row r="35" spans="1:18" ht="16.5">
      <c r="A35" s="39" t="s">
        <v>24</v>
      </c>
      <c r="B35" s="13" t="s">
        <v>32</v>
      </c>
      <c r="C35" s="7">
        <v>28800</v>
      </c>
      <c r="D35" s="11">
        <v>28800</v>
      </c>
      <c r="E35" s="17">
        <v>28800</v>
      </c>
      <c r="F35" s="35">
        <f t="shared" si="0"/>
        <v>1728</v>
      </c>
      <c r="G35" s="8">
        <f t="shared" si="1"/>
        <v>576</v>
      </c>
      <c r="H35" s="8">
        <f t="shared" si="2"/>
        <v>58</v>
      </c>
      <c r="I35" s="31">
        <f t="shared" si="11"/>
        <v>634</v>
      </c>
      <c r="J35" s="8">
        <f t="shared" si="4"/>
        <v>2016</v>
      </c>
      <c r="K35" s="8">
        <f t="shared" si="5"/>
        <v>202</v>
      </c>
      <c r="L35" s="8">
        <f t="shared" si="6"/>
        <v>29</v>
      </c>
      <c r="M35" s="35">
        <f t="shared" si="7"/>
        <v>2247</v>
      </c>
      <c r="N35" s="31">
        <f t="shared" si="10"/>
        <v>405</v>
      </c>
      <c r="O35" s="35">
        <f t="shared" si="8"/>
        <v>1305</v>
      </c>
      <c r="P35" s="9">
        <f t="shared" si="9"/>
        <v>3552</v>
      </c>
      <c r="R35" s="65"/>
    </row>
    <row r="36" spans="1:18" ht="16.5">
      <c r="A36" s="39" t="s">
        <v>25</v>
      </c>
      <c r="B36" s="13" t="s">
        <v>34</v>
      </c>
      <c r="C36" s="7">
        <v>30300</v>
      </c>
      <c r="D36" s="11">
        <v>30300</v>
      </c>
      <c r="E36" s="17">
        <v>30300</v>
      </c>
      <c r="F36" s="35">
        <f t="shared" si="0"/>
        <v>1818</v>
      </c>
      <c r="G36" s="8">
        <f t="shared" si="1"/>
        <v>606</v>
      </c>
      <c r="H36" s="8">
        <f t="shared" si="2"/>
        <v>61</v>
      </c>
      <c r="I36" s="31">
        <f t="shared" si="11"/>
        <v>667</v>
      </c>
      <c r="J36" s="8">
        <f t="shared" si="4"/>
        <v>2121</v>
      </c>
      <c r="K36" s="8">
        <f t="shared" si="5"/>
        <v>212</v>
      </c>
      <c r="L36" s="8">
        <f t="shared" si="6"/>
        <v>30</v>
      </c>
      <c r="M36" s="35">
        <f t="shared" si="7"/>
        <v>2363</v>
      </c>
      <c r="N36" s="31">
        <f t="shared" si="10"/>
        <v>426</v>
      </c>
      <c r="O36" s="35">
        <f t="shared" si="8"/>
        <v>1373</v>
      </c>
      <c r="P36" s="9">
        <f t="shared" si="9"/>
        <v>3736</v>
      </c>
      <c r="R36" s="65"/>
    </row>
    <row r="37" spans="1:18" ht="16.5">
      <c r="A37" s="39" t="s">
        <v>27</v>
      </c>
      <c r="B37" s="13" t="s">
        <v>36</v>
      </c>
      <c r="C37" s="7">
        <v>31800</v>
      </c>
      <c r="D37" s="11">
        <v>31800</v>
      </c>
      <c r="E37" s="17">
        <v>31800</v>
      </c>
      <c r="F37" s="35">
        <f t="shared" si="0"/>
        <v>1908</v>
      </c>
      <c r="G37" s="8">
        <f t="shared" si="1"/>
        <v>636</v>
      </c>
      <c r="H37" s="8">
        <f t="shared" si="2"/>
        <v>64</v>
      </c>
      <c r="I37" s="31">
        <f t="shared" si="11"/>
        <v>700</v>
      </c>
      <c r="J37" s="8">
        <f t="shared" si="4"/>
        <v>2226</v>
      </c>
      <c r="K37" s="8">
        <f t="shared" si="5"/>
        <v>223</v>
      </c>
      <c r="L37" s="8">
        <f t="shared" si="6"/>
        <v>32</v>
      </c>
      <c r="M37" s="35">
        <f t="shared" si="7"/>
        <v>2481</v>
      </c>
      <c r="N37" s="31">
        <f t="shared" si="10"/>
        <v>447</v>
      </c>
      <c r="O37" s="35">
        <f t="shared" si="8"/>
        <v>1441</v>
      </c>
      <c r="P37" s="9">
        <f t="shared" si="9"/>
        <v>3922</v>
      </c>
      <c r="R37" s="65"/>
    </row>
    <row r="38" spans="1:18" ht="16.5">
      <c r="A38" s="39" t="s">
        <v>29</v>
      </c>
      <c r="B38" s="13" t="s">
        <v>38</v>
      </c>
      <c r="C38" s="7">
        <v>33300</v>
      </c>
      <c r="D38" s="11">
        <v>33300</v>
      </c>
      <c r="E38" s="17">
        <v>33300</v>
      </c>
      <c r="F38" s="35">
        <f t="shared" si="0"/>
        <v>1998</v>
      </c>
      <c r="G38" s="8">
        <f t="shared" si="1"/>
        <v>666</v>
      </c>
      <c r="H38" s="8">
        <f t="shared" si="2"/>
        <v>67</v>
      </c>
      <c r="I38" s="31">
        <f t="shared" si="11"/>
        <v>733</v>
      </c>
      <c r="J38" s="8">
        <f t="shared" si="4"/>
        <v>2331</v>
      </c>
      <c r="K38" s="8">
        <f t="shared" si="5"/>
        <v>233</v>
      </c>
      <c r="L38" s="8">
        <f t="shared" si="6"/>
        <v>33</v>
      </c>
      <c r="M38" s="35">
        <f t="shared" si="7"/>
        <v>2597</v>
      </c>
      <c r="N38" s="31">
        <f t="shared" si="10"/>
        <v>469</v>
      </c>
      <c r="O38" s="35">
        <f t="shared" si="8"/>
        <v>1509</v>
      </c>
      <c r="P38" s="9">
        <f t="shared" si="9"/>
        <v>4106</v>
      </c>
      <c r="R38" s="65"/>
    </row>
    <row r="39" spans="1:18" ht="16.5">
      <c r="A39" s="39" t="s">
        <v>31</v>
      </c>
      <c r="B39" s="13" t="s">
        <v>40</v>
      </c>
      <c r="C39" s="7">
        <v>34800</v>
      </c>
      <c r="D39" s="11">
        <v>34800</v>
      </c>
      <c r="E39" s="17">
        <v>34800</v>
      </c>
      <c r="F39" s="35">
        <f t="shared" si="0"/>
        <v>2088</v>
      </c>
      <c r="G39" s="8">
        <f t="shared" si="1"/>
        <v>696</v>
      </c>
      <c r="H39" s="8">
        <f t="shared" si="2"/>
        <v>70</v>
      </c>
      <c r="I39" s="31">
        <f t="shared" si="11"/>
        <v>766</v>
      </c>
      <c r="J39" s="8">
        <f t="shared" si="4"/>
        <v>2436</v>
      </c>
      <c r="K39" s="8">
        <f t="shared" si="5"/>
        <v>244</v>
      </c>
      <c r="L39" s="8">
        <f t="shared" si="6"/>
        <v>35</v>
      </c>
      <c r="M39" s="35">
        <f t="shared" si="7"/>
        <v>2715</v>
      </c>
      <c r="N39" s="31">
        <f t="shared" si="10"/>
        <v>490</v>
      </c>
      <c r="O39" s="35">
        <f t="shared" si="8"/>
        <v>1577</v>
      </c>
      <c r="P39" s="9">
        <f t="shared" si="9"/>
        <v>4292</v>
      </c>
      <c r="R39" s="65"/>
    </row>
    <row r="40" spans="1:18" ht="16.5">
      <c r="A40" s="39" t="s">
        <v>33</v>
      </c>
      <c r="B40" s="13" t="s">
        <v>42</v>
      </c>
      <c r="C40" s="7">
        <v>36300</v>
      </c>
      <c r="D40" s="11">
        <v>36300</v>
      </c>
      <c r="E40" s="17">
        <v>36300</v>
      </c>
      <c r="F40" s="35">
        <f t="shared" si="0"/>
        <v>2178</v>
      </c>
      <c r="G40" s="8">
        <f t="shared" si="1"/>
        <v>726</v>
      </c>
      <c r="H40" s="8">
        <f t="shared" si="2"/>
        <v>73</v>
      </c>
      <c r="I40" s="31">
        <f t="shared" si="11"/>
        <v>799</v>
      </c>
      <c r="J40" s="8">
        <f t="shared" si="4"/>
        <v>2541</v>
      </c>
      <c r="K40" s="8">
        <f t="shared" si="5"/>
        <v>254</v>
      </c>
      <c r="L40" s="8">
        <f t="shared" si="6"/>
        <v>36</v>
      </c>
      <c r="M40" s="35">
        <f t="shared" si="7"/>
        <v>2831</v>
      </c>
      <c r="N40" s="31">
        <f t="shared" si="10"/>
        <v>511</v>
      </c>
      <c r="O40" s="35">
        <f t="shared" si="8"/>
        <v>1645</v>
      </c>
      <c r="P40" s="9">
        <f t="shared" si="9"/>
        <v>4476</v>
      </c>
      <c r="R40" s="65"/>
    </row>
    <row r="41" spans="1:18" ht="16.5">
      <c r="A41" s="39" t="s">
        <v>35</v>
      </c>
      <c r="B41" s="13" t="s">
        <v>44</v>
      </c>
      <c r="C41" s="7">
        <v>38200</v>
      </c>
      <c r="D41" s="11">
        <v>38200</v>
      </c>
      <c r="E41" s="17">
        <v>38200</v>
      </c>
      <c r="F41" s="35">
        <f t="shared" si="0"/>
        <v>2292</v>
      </c>
      <c r="G41" s="8">
        <f t="shared" si="1"/>
        <v>764</v>
      </c>
      <c r="H41" s="8">
        <f t="shared" si="2"/>
        <v>76</v>
      </c>
      <c r="I41" s="31">
        <f t="shared" si="11"/>
        <v>840</v>
      </c>
      <c r="J41" s="8">
        <f t="shared" si="4"/>
        <v>2674</v>
      </c>
      <c r="K41" s="8">
        <f t="shared" si="5"/>
        <v>267</v>
      </c>
      <c r="L41" s="8">
        <f t="shared" si="6"/>
        <v>38</v>
      </c>
      <c r="M41" s="35">
        <f t="shared" si="7"/>
        <v>2979</v>
      </c>
      <c r="N41" s="31">
        <f t="shared" si="10"/>
        <v>537</v>
      </c>
      <c r="O41" s="35">
        <f t="shared" si="8"/>
        <v>1731</v>
      </c>
      <c r="P41" s="9">
        <f t="shared" si="9"/>
        <v>4710</v>
      </c>
      <c r="R41" s="65"/>
    </row>
    <row r="42" spans="1:18" ht="16.5">
      <c r="A42" s="39" t="s">
        <v>37</v>
      </c>
      <c r="B42" s="13" t="s">
        <v>46</v>
      </c>
      <c r="C42" s="7">
        <v>40100</v>
      </c>
      <c r="D42" s="11">
        <v>40100</v>
      </c>
      <c r="E42" s="17">
        <v>40100</v>
      </c>
      <c r="F42" s="35">
        <f t="shared" si="0"/>
        <v>2406</v>
      </c>
      <c r="G42" s="8">
        <f t="shared" si="1"/>
        <v>802</v>
      </c>
      <c r="H42" s="8">
        <f t="shared" si="2"/>
        <v>80</v>
      </c>
      <c r="I42" s="31">
        <f t="shared" si="11"/>
        <v>882</v>
      </c>
      <c r="J42" s="8">
        <f t="shared" si="4"/>
        <v>2807</v>
      </c>
      <c r="K42" s="8">
        <f t="shared" si="5"/>
        <v>281</v>
      </c>
      <c r="L42" s="8">
        <f t="shared" si="6"/>
        <v>40</v>
      </c>
      <c r="M42" s="35">
        <f t="shared" si="7"/>
        <v>3128</v>
      </c>
      <c r="N42" s="31">
        <f t="shared" si="10"/>
        <v>564</v>
      </c>
      <c r="O42" s="35">
        <f t="shared" si="8"/>
        <v>1817</v>
      </c>
      <c r="P42" s="9">
        <f t="shared" si="9"/>
        <v>4945</v>
      </c>
      <c r="R42" s="65"/>
    </row>
    <row r="43" spans="1:18" ht="16.5">
      <c r="A43" s="39" t="s">
        <v>39</v>
      </c>
      <c r="B43" s="18" t="s">
        <v>48</v>
      </c>
      <c r="C43" s="7">
        <v>42000</v>
      </c>
      <c r="D43" s="11">
        <v>42000</v>
      </c>
      <c r="E43" s="17">
        <v>42000</v>
      </c>
      <c r="F43" s="35">
        <f aca="true" t="shared" si="12" ref="F43:F77">ROUND(C43*6/100,0)</f>
        <v>2520</v>
      </c>
      <c r="G43" s="8">
        <f t="shared" si="1"/>
        <v>840</v>
      </c>
      <c r="H43" s="8">
        <f t="shared" si="2"/>
        <v>84</v>
      </c>
      <c r="I43" s="31">
        <f t="shared" si="11"/>
        <v>924</v>
      </c>
      <c r="J43" s="8">
        <f t="shared" si="4"/>
        <v>2940</v>
      </c>
      <c r="K43" s="8">
        <f t="shared" si="5"/>
        <v>294</v>
      </c>
      <c r="L43" s="8">
        <f t="shared" si="6"/>
        <v>42</v>
      </c>
      <c r="M43" s="35">
        <f aca="true" t="shared" si="13" ref="M43:M74">SUM(J43:L43)</f>
        <v>3276</v>
      </c>
      <c r="N43" s="31">
        <f t="shared" si="10"/>
        <v>591</v>
      </c>
      <c r="O43" s="35">
        <f t="shared" si="8"/>
        <v>1903</v>
      </c>
      <c r="P43" s="9">
        <f t="shared" si="9"/>
        <v>5179</v>
      </c>
      <c r="R43" s="65"/>
    </row>
    <row r="44" spans="1:18" ht="16.5">
      <c r="A44" s="39" t="s">
        <v>41</v>
      </c>
      <c r="B44" s="18" t="s">
        <v>50</v>
      </c>
      <c r="C44" s="7">
        <v>43900</v>
      </c>
      <c r="D44" s="11">
        <v>43900</v>
      </c>
      <c r="E44" s="17">
        <v>43900</v>
      </c>
      <c r="F44" s="35">
        <f t="shared" si="12"/>
        <v>2634</v>
      </c>
      <c r="G44" s="8">
        <f aca="true" t="shared" si="14" ref="G44:G77">ROUND(D44*$O$3*20%,0)</f>
        <v>878</v>
      </c>
      <c r="H44" s="8">
        <f aca="true" t="shared" si="15" ref="H44:H77">ROUND(D44*$O$4*20%,0)</f>
        <v>88</v>
      </c>
      <c r="I44" s="31">
        <f t="shared" si="11"/>
        <v>966</v>
      </c>
      <c r="J44" s="8">
        <f aca="true" t="shared" si="16" ref="J44:J77">ROUND(D44*$O$3*70%,0)</f>
        <v>3073</v>
      </c>
      <c r="K44" s="8">
        <f aca="true" t="shared" si="17" ref="K44:K77">IF($K$11="不適用就業保險",0,ROUND(D44*$O$4*70%,0))</f>
        <v>307</v>
      </c>
      <c r="L44" s="8">
        <f aca="true" t="shared" si="18" ref="L44:L77">ROUND(D44*$O$5,0)</f>
        <v>44</v>
      </c>
      <c r="M44" s="35">
        <f t="shared" si="13"/>
        <v>3424</v>
      </c>
      <c r="N44" s="31">
        <f t="shared" si="10"/>
        <v>618</v>
      </c>
      <c r="O44" s="35">
        <f aca="true" t="shared" si="19" ref="O44:O77">ROUND(E44*0.0469*0.6*1.61,0)</f>
        <v>1989</v>
      </c>
      <c r="P44" s="9">
        <f aca="true" t="shared" si="20" ref="P44:P75">M44+O44</f>
        <v>5413</v>
      </c>
      <c r="R44" s="65"/>
    </row>
    <row r="45" spans="1:18" ht="16.5">
      <c r="A45" s="39" t="s">
        <v>43</v>
      </c>
      <c r="B45" s="18" t="s">
        <v>52</v>
      </c>
      <c r="C45" s="52">
        <v>45800</v>
      </c>
      <c r="D45" s="53">
        <v>45800</v>
      </c>
      <c r="E45" s="17">
        <v>45800</v>
      </c>
      <c r="F45" s="35">
        <f t="shared" si="12"/>
        <v>2748</v>
      </c>
      <c r="G45" s="8">
        <f t="shared" si="14"/>
        <v>916</v>
      </c>
      <c r="H45" s="8">
        <f t="shared" si="15"/>
        <v>92</v>
      </c>
      <c r="I45" s="31">
        <f t="shared" si="11"/>
        <v>1008</v>
      </c>
      <c r="J45" s="8">
        <f t="shared" si="16"/>
        <v>3206</v>
      </c>
      <c r="K45" s="8">
        <f t="shared" si="17"/>
        <v>321</v>
      </c>
      <c r="L45" s="8">
        <f t="shared" si="18"/>
        <v>46</v>
      </c>
      <c r="M45" s="35">
        <f t="shared" si="13"/>
        <v>3573</v>
      </c>
      <c r="N45" s="31">
        <f t="shared" si="10"/>
        <v>644</v>
      </c>
      <c r="O45" s="35">
        <f t="shared" si="19"/>
        <v>2075</v>
      </c>
      <c r="P45" s="9">
        <f t="shared" si="20"/>
        <v>5648</v>
      </c>
      <c r="R45" s="65"/>
    </row>
    <row r="46" spans="1:18" ht="16.5">
      <c r="A46" s="39" t="s">
        <v>45</v>
      </c>
      <c r="B46" s="18" t="s">
        <v>54</v>
      </c>
      <c r="C46" s="52">
        <v>48200</v>
      </c>
      <c r="D46" s="53">
        <v>45800</v>
      </c>
      <c r="E46" s="17">
        <v>48200</v>
      </c>
      <c r="F46" s="35">
        <f t="shared" si="12"/>
        <v>2892</v>
      </c>
      <c r="G46" s="8">
        <f t="shared" si="14"/>
        <v>916</v>
      </c>
      <c r="H46" s="8">
        <f t="shared" si="15"/>
        <v>92</v>
      </c>
      <c r="I46" s="31">
        <f t="shared" si="11"/>
        <v>1008</v>
      </c>
      <c r="J46" s="8">
        <f t="shared" si="16"/>
        <v>3206</v>
      </c>
      <c r="K46" s="8">
        <f t="shared" si="17"/>
        <v>321</v>
      </c>
      <c r="L46" s="8">
        <f t="shared" si="18"/>
        <v>46</v>
      </c>
      <c r="M46" s="35">
        <f t="shared" si="13"/>
        <v>3573</v>
      </c>
      <c r="N46" s="31">
        <f t="shared" si="10"/>
        <v>678</v>
      </c>
      <c r="O46" s="35">
        <f t="shared" si="19"/>
        <v>2184</v>
      </c>
      <c r="P46" s="9">
        <f t="shared" si="20"/>
        <v>5757</v>
      </c>
      <c r="R46" s="65"/>
    </row>
    <row r="47" spans="1:18" ht="16.5">
      <c r="A47" s="39" t="s">
        <v>47</v>
      </c>
      <c r="B47" s="18" t="s">
        <v>56</v>
      </c>
      <c r="C47" s="52">
        <v>50600</v>
      </c>
      <c r="D47" s="53">
        <v>45800</v>
      </c>
      <c r="E47" s="17">
        <v>50600</v>
      </c>
      <c r="F47" s="35">
        <f t="shared" si="12"/>
        <v>3036</v>
      </c>
      <c r="G47" s="8">
        <f t="shared" si="14"/>
        <v>916</v>
      </c>
      <c r="H47" s="8">
        <f t="shared" si="15"/>
        <v>92</v>
      </c>
      <c r="I47" s="31">
        <f t="shared" si="11"/>
        <v>1008</v>
      </c>
      <c r="J47" s="8">
        <f t="shared" si="16"/>
        <v>3206</v>
      </c>
      <c r="K47" s="8">
        <f t="shared" si="17"/>
        <v>321</v>
      </c>
      <c r="L47" s="8">
        <f t="shared" si="18"/>
        <v>46</v>
      </c>
      <c r="M47" s="35">
        <f t="shared" si="13"/>
        <v>3573</v>
      </c>
      <c r="N47" s="31">
        <f t="shared" si="10"/>
        <v>712</v>
      </c>
      <c r="O47" s="35">
        <f t="shared" si="19"/>
        <v>2292</v>
      </c>
      <c r="P47" s="9">
        <f t="shared" si="20"/>
        <v>5865</v>
      </c>
      <c r="R47" s="65"/>
    </row>
    <row r="48" spans="1:18" ht="16.5">
      <c r="A48" s="39" t="s">
        <v>49</v>
      </c>
      <c r="B48" s="13" t="s">
        <v>58</v>
      </c>
      <c r="C48" s="52">
        <v>53000</v>
      </c>
      <c r="D48" s="53">
        <v>45800</v>
      </c>
      <c r="E48" s="17">
        <v>53000</v>
      </c>
      <c r="F48" s="35">
        <f t="shared" si="12"/>
        <v>3180</v>
      </c>
      <c r="G48" s="8">
        <f t="shared" si="14"/>
        <v>916</v>
      </c>
      <c r="H48" s="8">
        <f t="shared" si="15"/>
        <v>92</v>
      </c>
      <c r="I48" s="31">
        <f t="shared" si="11"/>
        <v>1008</v>
      </c>
      <c r="J48" s="8">
        <f t="shared" si="16"/>
        <v>3206</v>
      </c>
      <c r="K48" s="8">
        <f t="shared" si="17"/>
        <v>321</v>
      </c>
      <c r="L48" s="8">
        <f t="shared" si="18"/>
        <v>46</v>
      </c>
      <c r="M48" s="35">
        <f t="shared" si="13"/>
        <v>3573</v>
      </c>
      <c r="N48" s="31">
        <f t="shared" si="10"/>
        <v>746</v>
      </c>
      <c r="O48" s="35">
        <f t="shared" si="19"/>
        <v>2401</v>
      </c>
      <c r="P48" s="9">
        <f t="shared" si="20"/>
        <v>5974</v>
      </c>
      <c r="R48" s="65"/>
    </row>
    <row r="49" spans="1:18" ht="16.5">
      <c r="A49" s="39" t="s">
        <v>51</v>
      </c>
      <c r="B49" s="13" t="s">
        <v>60</v>
      </c>
      <c r="C49" s="52">
        <v>55400</v>
      </c>
      <c r="D49" s="53">
        <v>45800</v>
      </c>
      <c r="E49" s="17">
        <v>55400</v>
      </c>
      <c r="F49" s="35">
        <f t="shared" si="12"/>
        <v>3324</v>
      </c>
      <c r="G49" s="8">
        <f t="shared" si="14"/>
        <v>916</v>
      </c>
      <c r="H49" s="8">
        <f t="shared" si="15"/>
        <v>92</v>
      </c>
      <c r="I49" s="31">
        <f t="shared" si="11"/>
        <v>1008</v>
      </c>
      <c r="J49" s="8">
        <f t="shared" si="16"/>
        <v>3206</v>
      </c>
      <c r="K49" s="8">
        <f t="shared" si="17"/>
        <v>321</v>
      </c>
      <c r="L49" s="8">
        <f t="shared" si="18"/>
        <v>46</v>
      </c>
      <c r="M49" s="35">
        <f t="shared" si="13"/>
        <v>3573</v>
      </c>
      <c r="N49" s="31">
        <f t="shared" si="10"/>
        <v>779</v>
      </c>
      <c r="O49" s="35">
        <f t="shared" si="19"/>
        <v>2510</v>
      </c>
      <c r="P49" s="9">
        <f t="shared" si="20"/>
        <v>6083</v>
      </c>
      <c r="R49" s="65"/>
    </row>
    <row r="50" spans="1:18" ht="16.5">
      <c r="A50" s="39" t="s">
        <v>53</v>
      </c>
      <c r="B50" s="13" t="s">
        <v>62</v>
      </c>
      <c r="C50" s="52">
        <v>57800</v>
      </c>
      <c r="D50" s="53">
        <v>45800</v>
      </c>
      <c r="E50" s="17">
        <v>57800</v>
      </c>
      <c r="F50" s="35">
        <f t="shared" si="12"/>
        <v>3468</v>
      </c>
      <c r="G50" s="8">
        <f t="shared" si="14"/>
        <v>916</v>
      </c>
      <c r="H50" s="8">
        <f t="shared" si="15"/>
        <v>92</v>
      </c>
      <c r="I50" s="31">
        <f t="shared" si="11"/>
        <v>1008</v>
      </c>
      <c r="J50" s="8">
        <f t="shared" si="16"/>
        <v>3206</v>
      </c>
      <c r="K50" s="8">
        <f t="shared" si="17"/>
        <v>321</v>
      </c>
      <c r="L50" s="8">
        <f t="shared" si="18"/>
        <v>46</v>
      </c>
      <c r="M50" s="35">
        <f t="shared" si="13"/>
        <v>3573</v>
      </c>
      <c r="N50" s="31">
        <f t="shared" si="10"/>
        <v>813</v>
      </c>
      <c r="O50" s="35">
        <f t="shared" si="19"/>
        <v>2619</v>
      </c>
      <c r="P50" s="9">
        <f t="shared" si="20"/>
        <v>6192</v>
      </c>
      <c r="R50" s="65"/>
    </row>
    <row r="51" spans="1:18" ht="16.5">
      <c r="A51" s="39" t="s">
        <v>55</v>
      </c>
      <c r="B51" s="13" t="s">
        <v>64</v>
      </c>
      <c r="C51" s="52">
        <v>60800</v>
      </c>
      <c r="D51" s="53">
        <v>45800</v>
      </c>
      <c r="E51" s="17">
        <v>60800</v>
      </c>
      <c r="F51" s="35">
        <f t="shared" si="12"/>
        <v>3648</v>
      </c>
      <c r="G51" s="8">
        <f t="shared" si="14"/>
        <v>916</v>
      </c>
      <c r="H51" s="8">
        <f t="shared" si="15"/>
        <v>92</v>
      </c>
      <c r="I51" s="31">
        <f t="shared" si="11"/>
        <v>1008</v>
      </c>
      <c r="J51" s="8">
        <f t="shared" si="16"/>
        <v>3206</v>
      </c>
      <c r="K51" s="8">
        <f t="shared" si="17"/>
        <v>321</v>
      </c>
      <c r="L51" s="8">
        <f t="shared" si="18"/>
        <v>46</v>
      </c>
      <c r="M51" s="35">
        <f t="shared" si="13"/>
        <v>3573</v>
      </c>
      <c r="N51" s="31">
        <f t="shared" si="10"/>
        <v>855</v>
      </c>
      <c r="O51" s="35">
        <f t="shared" si="19"/>
        <v>2755</v>
      </c>
      <c r="P51" s="9">
        <f t="shared" si="20"/>
        <v>6328</v>
      </c>
      <c r="R51" s="65"/>
    </row>
    <row r="52" spans="1:18" ht="16.5">
      <c r="A52" s="39" t="s">
        <v>57</v>
      </c>
      <c r="B52" s="13" t="s">
        <v>66</v>
      </c>
      <c r="C52" s="52">
        <v>63800</v>
      </c>
      <c r="D52" s="53">
        <v>45800</v>
      </c>
      <c r="E52" s="17">
        <v>63800</v>
      </c>
      <c r="F52" s="35">
        <f t="shared" si="12"/>
        <v>3828</v>
      </c>
      <c r="G52" s="8">
        <f t="shared" si="14"/>
        <v>916</v>
      </c>
      <c r="H52" s="8">
        <f t="shared" si="15"/>
        <v>92</v>
      </c>
      <c r="I52" s="31">
        <f t="shared" si="11"/>
        <v>1008</v>
      </c>
      <c r="J52" s="8">
        <f t="shared" si="16"/>
        <v>3206</v>
      </c>
      <c r="K52" s="8">
        <f t="shared" si="17"/>
        <v>321</v>
      </c>
      <c r="L52" s="8">
        <f t="shared" si="18"/>
        <v>46</v>
      </c>
      <c r="M52" s="35">
        <f t="shared" si="13"/>
        <v>3573</v>
      </c>
      <c r="N52" s="31">
        <f t="shared" si="10"/>
        <v>898</v>
      </c>
      <c r="O52" s="35">
        <f t="shared" si="19"/>
        <v>2890</v>
      </c>
      <c r="P52" s="9">
        <f t="shared" si="20"/>
        <v>6463</v>
      </c>
      <c r="R52" s="65"/>
    </row>
    <row r="53" spans="1:18" ht="16.5">
      <c r="A53" s="39" t="s">
        <v>59</v>
      </c>
      <c r="B53" s="13" t="s">
        <v>68</v>
      </c>
      <c r="C53" s="52">
        <v>66800</v>
      </c>
      <c r="D53" s="53">
        <v>45800</v>
      </c>
      <c r="E53" s="17">
        <v>66800</v>
      </c>
      <c r="F53" s="35">
        <f t="shared" si="12"/>
        <v>4008</v>
      </c>
      <c r="G53" s="8">
        <f t="shared" si="14"/>
        <v>916</v>
      </c>
      <c r="H53" s="8">
        <f t="shared" si="15"/>
        <v>92</v>
      </c>
      <c r="I53" s="31">
        <f t="shared" si="11"/>
        <v>1008</v>
      </c>
      <c r="J53" s="8">
        <f t="shared" si="16"/>
        <v>3206</v>
      </c>
      <c r="K53" s="8">
        <f t="shared" si="17"/>
        <v>321</v>
      </c>
      <c r="L53" s="8">
        <f t="shared" si="18"/>
        <v>46</v>
      </c>
      <c r="M53" s="35">
        <f t="shared" si="13"/>
        <v>3573</v>
      </c>
      <c r="N53" s="31">
        <f t="shared" si="10"/>
        <v>940</v>
      </c>
      <c r="O53" s="35">
        <f t="shared" si="19"/>
        <v>3026</v>
      </c>
      <c r="P53" s="9">
        <f t="shared" si="20"/>
        <v>6599</v>
      </c>
      <c r="R53" s="65"/>
    </row>
    <row r="54" spans="1:18" ht="16.5">
      <c r="A54" s="39" t="s">
        <v>61</v>
      </c>
      <c r="B54" s="13" t="s">
        <v>70</v>
      </c>
      <c r="C54" s="52">
        <v>69800</v>
      </c>
      <c r="D54" s="53">
        <v>45800</v>
      </c>
      <c r="E54" s="17">
        <v>69800</v>
      </c>
      <c r="F54" s="35">
        <f t="shared" si="12"/>
        <v>4188</v>
      </c>
      <c r="G54" s="8">
        <f t="shared" si="14"/>
        <v>916</v>
      </c>
      <c r="H54" s="8">
        <f t="shared" si="15"/>
        <v>92</v>
      </c>
      <c r="I54" s="31">
        <f t="shared" si="11"/>
        <v>1008</v>
      </c>
      <c r="J54" s="8">
        <f t="shared" si="16"/>
        <v>3206</v>
      </c>
      <c r="K54" s="8">
        <f t="shared" si="17"/>
        <v>321</v>
      </c>
      <c r="L54" s="8">
        <f t="shared" si="18"/>
        <v>46</v>
      </c>
      <c r="M54" s="35">
        <f t="shared" si="13"/>
        <v>3573</v>
      </c>
      <c r="N54" s="31">
        <f t="shared" si="10"/>
        <v>982</v>
      </c>
      <c r="O54" s="35">
        <f t="shared" si="19"/>
        <v>3162</v>
      </c>
      <c r="P54" s="9">
        <f t="shared" si="20"/>
        <v>6735</v>
      </c>
      <c r="R54" s="65"/>
    </row>
    <row r="55" spans="1:18" ht="16.5">
      <c r="A55" s="39" t="s">
        <v>63</v>
      </c>
      <c r="B55" s="13" t="s">
        <v>72</v>
      </c>
      <c r="C55" s="52">
        <v>72800</v>
      </c>
      <c r="D55" s="53">
        <v>45800</v>
      </c>
      <c r="E55" s="17">
        <v>72800</v>
      </c>
      <c r="F55" s="35">
        <f t="shared" si="12"/>
        <v>4368</v>
      </c>
      <c r="G55" s="8">
        <f t="shared" si="14"/>
        <v>916</v>
      </c>
      <c r="H55" s="8">
        <f t="shared" si="15"/>
        <v>92</v>
      </c>
      <c r="I55" s="31">
        <f t="shared" si="11"/>
        <v>1008</v>
      </c>
      <c r="J55" s="8">
        <f t="shared" si="16"/>
        <v>3206</v>
      </c>
      <c r="K55" s="8">
        <f t="shared" si="17"/>
        <v>321</v>
      </c>
      <c r="L55" s="8">
        <f t="shared" si="18"/>
        <v>46</v>
      </c>
      <c r="M55" s="35">
        <f t="shared" si="13"/>
        <v>3573</v>
      </c>
      <c r="N55" s="31">
        <f t="shared" si="10"/>
        <v>1024</v>
      </c>
      <c r="O55" s="35">
        <f t="shared" si="19"/>
        <v>3298</v>
      </c>
      <c r="P55" s="9">
        <f t="shared" si="20"/>
        <v>6871</v>
      </c>
      <c r="R55" s="65"/>
    </row>
    <row r="56" spans="1:18" ht="16.5">
      <c r="A56" s="39" t="s">
        <v>65</v>
      </c>
      <c r="B56" s="13" t="s">
        <v>74</v>
      </c>
      <c r="C56" s="52">
        <v>76500</v>
      </c>
      <c r="D56" s="53">
        <v>45800</v>
      </c>
      <c r="E56" s="17">
        <v>76500</v>
      </c>
      <c r="F56" s="35">
        <f t="shared" si="12"/>
        <v>4590</v>
      </c>
      <c r="G56" s="8">
        <f t="shared" si="14"/>
        <v>916</v>
      </c>
      <c r="H56" s="8">
        <f t="shared" si="15"/>
        <v>92</v>
      </c>
      <c r="I56" s="31">
        <f t="shared" si="11"/>
        <v>1008</v>
      </c>
      <c r="J56" s="8">
        <f t="shared" si="16"/>
        <v>3206</v>
      </c>
      <c r="K56" s="8">
        <f t="shared" si="17"/>
        <v>321</v>
      </c>
      <c r="L56" s="8">
        <f t="shared" si="18"/>
        <v>46</v>
      </c>
      <c r="M56" s="35">
        <f t="shared" si="13"/>
        <v>3573</v>
      </c>
      <c r="N56" s="31">
        <f t="shared" si="10"/>
        <v>1076</v>
      </c>
      <c r="O56" s="35">
        <f t="shared" si="19"/>
        <v>3466</v>
      </c>
      <c r="P56" s="9">
        <f t="shared" si="20"/>
        <v>7039</v>
      </c>
      <c r="R56" s="65"/>
    </row>
    <row r="57" spans="1:18" ht="16.5">
      <c r="A57" s="39" t="s">
        <v>67</v>
      </c>
      <c r="B57" s="13" t="s">
        <v>76</v>
      </c>
      <c r="C57" s="52">
        <v>80200</v>
      </c>
      <c r="D57" s="53">
        <v>45800</v>
      </c>
      <c r="E57" s="17">
        <v>80200</v>
      </c>
      <c r="F57" s="35">
        <f t="shared" si="12"/>
        <v>4812</v>
      </c>
      <c r="G57" s="8">
        <f t="shared" si="14"/>
        <v>916</v>
      </c>
      <c r="H57" s="8">
        <f t="shared" si="15"/>
        <v>92</v>
      </c>
      <c r="I57" s="31">
        <f t="shared" si="11"/>
        <v>1008</v>
      </c>
      <c r="J57" s="8">
        <f t="shared" si="16"/>
        <v>3206</v>
      </c>
      <c r="K57" s="8">
        <f t="shared" si="17"/>
        <v>321</v>
      </c>
      <c r="L57" s="8">
        <f t="shared" si="18"/>
        <v>46</v>
      </c>
      <c r="M57" s="35">
        <f t="shared" si="13"/>
        <v>3573</v>
      </c>
      <c r="N57" s="31">
        <f t="shared" si="10"/>
        <v>1128</v>
      </c>
      <c r="O57" s="35">
        <f t="shared" si="19"/>
        <v>3633</v>
      </c>
      <c r="P57" s="9">
        <f t="shared" si="20"/>
        <v>7206</v>
      </c>
      <c r="R57" s="65"/>
    </row>
    <row r="58" spans="1:18" ht="16.5">
      <c r="A58" s="39" t="s">
        <v>69</v>
      </c>
      <c r="B58" s="13" t="s">
        <v>78</v>
      </c>
      <c r="C58" s="52">
        <v>83900</v>
      </c>
      <c r="D58" s="53">
        <v>45800</v>
      </c>
      <c r="E58" s="17">
        <v>83900</v>
      </c>
      <c r="F58" s="35">
        <f t="shared" si="12"/>
        <v>5034</v>
      </c>
      <c r="G58" s="8">
        <f t="shared" si="14"/>
        <v>916</v>
      </c>
      <c r="H58" s="8">
        <f t="shared" si="15"/>
        <v>92</v>
      </c>
      <c r="I58" s="31">
        <f t="shared" si="11"/>
        <v>1008</v>
      </c>
      <c r="J58" s="8">
        <f t="shared" si="16"/>
        <v>3206</v>
      </c>
      <c r="K58" s="8">
        <f t="shared" si="17"/>
        <v>321</v>
      </c>
      <c r="L58" s="8">
        <f t="shared" si="18"/>
        <v>46</v>
      </c>
      <c r="M58" s="35">
        <f t="shared" si="13"/>
        <v>3573</v>
      </c>
      <c r="N58" s="31">
        <f t="shared" si="10"/>
        <v>1180</v>
      </c>
      <c r="O58" s="35">
        <f t="shared" si="19"/>
        <v>3801</v>
      </c>
      <c r="P58" s="9">
        <f t="shared" si="20"/>
        <v>7374</v>
      </c>
      <c r="R58" s="65"/>
    </row>
    <row r="59" spans="1:18" ht="16.5">
      <c r="A59" s="39" t="s">
        <v>71</v>
      </c>
      <c r="B59" s="13" t="s">
        <v>80</v>
      </c>
      <c r="C59" s="52">
        <v>87600</v>
      </c>
      <c r="D59" s="53">
        <v>45800</v>
      </c>
      <c r="E59" s="17">
        <v>87600</v>
      </c>
      <c r="F59" s="35">
        <f t="shared" si="12"/>
        <v>5256</v>
      </c>
      <c r="G59" s="8">
        <f t="shared" si="14"/>
        <v>916</v>
      </c>
      <c r="H59" s="8">
        <f t="shared" si="15"/>
        <v>92</v>
      </c>
      <c r="I59" s="31">
        <f t="shared" si="11"/>
        <v>1008</v>
      </c>
      <c r="J59" s="8">
        <f t="shared" si="16"/>
        <v>3206</v>
      </c>
      <c r="K59" s="8">
        <f t="shared" si="17"/>
        <v>321</v>
      </c>
      <c r="L59" s="8">
        <f t="shared" si="18"/>
        <v>46</v>
      </c>
      <c r="M59" s="35">
        <f t="shared" si="13"/>
        <v>3573</v>
      </c>
      <c r="N59" s="31">
        <f t="shared" si="10"/>
        <v>1233</v>
      </c>
      <c r="O59" s="35">
        <f t="shared" si="19"/>
        <v>3969</v>
      </c>
      <c r="P59" s="9">
        <f t="shared" si="20"/>
        <v>7542</v>
      </c>
      <c r="R59" s="65"/>
    </row>
    <row r="60" spans="1:18" ht="16.5">
      <c r="A60" s="39" t="s">
        <v>73</v>
      </c>
      <c r="B60" s="13" t="s">
        <v>82</v>
      </c>
      <c r="C60" s="52">
        <v>92100</v>
      </c>
      <c r="D60" s="53">
        <v>45800</v>
      </c>
      <c r="E60" s="17">
        <v>92100</v>
      </c>
      <c r="F60" s="35">
        <f t="shared" si="12"/>
        <v>5526</v>
      </c>
      <c r="G60" s="8">
        <f t="shared" si="14"/>
        <v>916</v>
      </c>
      <c r="H60" s="8">
        <f t="shared" si="15"/>
        <v>92</v>
      </c>
      <c r="I60" s="31">
        <f t="shared" si="11"/>
        <v>1008</v>
      </c>
      <c r="J60" s="8">
        <f t="shared" si="16"/>
        <v>3206</v>
      </c>
      <c r="K60" s="8">
        <f t="shared" si="17"/>
        <v>321</v>
      </c>
      <c r="L60" s="8">
        <f t="shared" si="18"/>
        <v>46</v>
      </c>
      <c r="M60" s="35">
        <f t="shared" si="13"/>
        <v>3573</v>
      </c>
      <c r="N60" s="31">
        <f t="shared" si="10"/>
        <v>1296</v>
      </c>
      <c r="O60" s="35">
        <f t="shared" si="19"/>
        <v>4173</v>
      </c>
      <c r="P60" s="9">
        <f t="shared" si="20"/>
        <v>7746</v>
      </c>
      <c r="R60" s="65"/>
    </row>
    <row r="61" spans="1:18" ht="16.5">
      <c r="A61" s="39" t="s">
        <v>75</v>
      </c>
      <c r="B61" s="13" t="s">
        <v>84</v>
      </c>
      <c r="C61" s="52">
        <v>96600</v>
      </c>
      <c r="D61" s="53">
        <v>45800</v>
      </c>
      <c r="E61" s="17">
        <v>96600</v>
      </c>
      <c r="F61" s="35">
        <f t="shared" si="12"/>
        <v>5796</v>
      </c>
      <c r="G61" s="8">
        <f t="shared" si="14"/>
        <v>916</v>
      </c>
      <c r="H61" s="8">
        <f t="shared" si="15"/>
        <v>92</v>
      </c>
      <c r="I61" s="31">
        <f t="shared" si="11"/>
        <v>1008</v>
      </c>
      <c r="J61" s="8">
        <f t="shared" si="16"/>
        <v>3206</v>
      </c>
      <c r="K61" s="8">
        <f t="shared" si="17"/>
        <v>321</v>
      </c>
      <c r="L61" s="8">
        <f t="shared" si="18"/>
        <v>46</v>
      </c>
      <c r="M61" s="35">
        <f t="shared" si="13"/>
        <v>3573</v>
      </c>
      <c r="N61" s="31">
        <f t="shared" si="10"/>
        <v>1359</v>
      </c>
      <c r="O61" s="35">
        <f t="shared" si="19"/>
        <v>4377</v>
      </c>
      <c r="P61" s="9">
        <f t="shared" si="20"/>
        <v>7950</v>
      </c>
      <c r="R61" s="65"/>
    </row>
    <row r="62" spans="1:18" ht="16.5">
      <c r="A62" s="39" t="s">
        <v>77</v>
      </c>
      <c r="B62" s="13" t="s">
        <v>86</v>
      </c>
      <c r="C62" s="52">
        <v>101100</v>
      </c>
      <c r="D62" s="53">
        <v>45800</v>
      </c>
      <c r="E62" s="17">
        <v>101100</v>
      </c>
      <c r="F62" s="35">
        <f t="shared" si="12"/>
        <v>6066</v>
      </c>
      <c r="G62" s="8">
        <f t="shared" si="14"/>
        <v>916</v>
      </c>
      <c r="H62" s="8">
        <f t="shared" si="15"/>
        <v>92</v>
      </c>
      <c r="I62" s="31">
        <f t="shared" si="11"/>
        <v>1008</v>
      </c>
      <c r="J62" s="8">
        <f t="shared" si="16"/>
        <v>3206</v>
      </c>
      <c r="K62" s="8">
        <f t="shared" si="17"/>
        <v>321</v>
      </c>
      <c r="L62" s="8">
        <f t="shared" si="18"/>
        <v>46</v>
      </c>
      <c r="M62" s="35">
        <f t="shared" si="13"/>
        <v>3573</v>
      </c>
      <c r="N62" s="31">
        <f t="shared" si="10"/>
        <v>1422</v>
      </c>
      <c r="O62" s="35">
        <f t="shared" si="19"/>
        <v>4580</v>
      </c>
      <c r="P62" s="9">
        <f t="shared" si="20"/>
        <v>8153</v>
      </c>
      <c r="R62" s="65"/>
    </row>
    <row r="63" spans="1:18" ht="16.5">
      <c r="A63" s="39" t="s">
        <v>79</v>
      </c>
      <c r="B63" s="13" t="s">
        <v>88</v>
      </c>
      <c r="C63" s="52">
        <v>105600</v>
      </c>
      <c r="D63" s="53">
        <v>45800</v>
      </c>
      <c r="E63" s="17">
        <v>105600</v>
      </c>
      <c r="F63" s="35">
        <f t="shared" si="12"/>
        <v>6336</v>
      </c>
      <c r="G63" s="8">
        <f t="shared" si="14"/>
        <v>916</v>
      </c>
      <c r="H63" s="8">
        <f t="shared" si="15"/>
        <v>92</v>
      </c>
      <c r="I63" s="31">
        <f t="shared" si="11"/>
        <v>1008</v>
      </c>
      <c r="J63" s="8">
        <f t="shared" si="16"/>
        <v>3206</v>
      </c>
      <c r="K63" s="8">
        <f t="shared" si="17"/>
        <v>321</v>
      </c>
      <c r="L63" s="8">
        <f t="shared" si="18"/>
        <v>46</v>
      </c>
      <c r="M63" s="35">
        <f t="shared" si="13"/>
        <v>3573</v>
      </c>
      <c r="N63" s="31">
        <f t="shared" si="10"/>
        <v>1486</v>
      </c>
      <c r="O63" s="35">
        <f t="shared" si="19"/>
        <v>4784</v>
      </c>
      <c r="P63" s="9">
        <f t="shared" si="20"/>
        <v>8357</v>
      </c>
      <c r="R63" s="65"/>
    </row>
    <row r="64" spans="1:18" ht="16.5">
      <c r="A64" s="39" t="s">
        <v>81</v>
      </c>
      <c r="B64" s="13" t="s">
        <v>90</v>
      </c>
      <c r="C64" s="52">
        <v>110100</v>
      </c>
      <c r="D64" s="53">
        <v>45800</v>
      </c>
      <c r="E64" s="17">
        <v>110100</v>
      </c>
      <c r="F64" s="35">
        <f t="shared" si="12"/>
        <v>6606</v>
      </c>
      <c r="G64" s="8">
        <f t="shared" si="14"/>
        <v>916</v>
      </c>
      <c r="H64" s="8">
        <f t="shared" si="15"/>
        <v>92</v>
      </c>
      <c r="I64" s="31">
        <f t="shared" si="11"/>
        <v>1008</v>
      </c>
      <c r="J64" s="8">
        <f t="shared" si="16"/>
        <v>3206</v>
      </c>
      <c r="K64" s="8">
        <f t="shared" si="17"/>
        <v>321</v>
      </c>
      <c r="L64" s="8">
        <f t="shared" si="18"/>
        <v>46</v>
      </c>
      <c r="M64" s="35">
        <f t="shared" si="13"/>
        <v>3573</v>
      </c>
      <c r="N64" s="31">
        <f t="shared" si="10"/>
        <v>1549</v>
      </c>
      <c r="O64" s="35">
        <f t="shared" si="19"/>
        <v>4988</v>
      </c>
      <c r="P64" s="9">
        <f t="shared" si="20"/>
        <v>8561</v>
      </c>
      <c r="R64" s="65"/>
    </row>
    <row r="65" spans="1:18" ht="16.5">
      <c r="A65" s="39" t="s">
        <v>83</v>
      </c>
      <c r="B65" s="13" t="s">
        <v>92</v>
      </c>
      <c r="C65" s="52">
        <v>115500</v>
      </c>
      <c r="D65" s="53">
        <v>45800</v>
      </c>
      <c r="E65" s="17">
        <v>115500</v>
      </c>
      <c r="F65" s="35">
        <f t="shared" si="12"/>
        <v>6930</v>
      </c>
      <c r="G65" s="8">
        <f t="shared" si="14"/>
        <v>916</v>
      </c>
      <c r="H65" s="8">
        <f t="shared" si="15"/>
        <v>92</v>
      </c>
      <c r="I65" s="31">
        <f t="shared" si="11"/>
        <v>1008</v>
      </c>
      <c r="J65" s="8">
        <f t="shared" si="16"/>
        <v>3206</v>
      </c>
      <c r="K65" s="8">
        <f t="shared" si="17"/>
        <v>321</v>
      </c>
      <c r="L65" s="8">
        <f t="shared" si="18"/>
        <v>46</v>
      </c>
      <c r="M65" s="35">
        <f t="shared" si="13"/>
        <v>3573</v>
      </c>
      <c r="N65" s="31">
        <f t="shared" si="10"/>
        <v>1625</v>
      </c>
      <c r="O65" s="35">
        <f t="shared" si="19"/>
        <v>5233</v>
      </c>
      <c r="P65" s="9">
        <f t="shared" si="20"/>
        <v>8806</v>
      </c>
      <c r="R65" s="65"/>
    </row>
    <row r="66" spans="1:18" ht="16.5">
      <c r="A66" s="39" t="s">
        <v>85</v>
      </c>
      <c r="B66" s="13" t="s">
        <v>94</v>
      </c>
      <c r="C66" s="52">
        <v>120900</v>
      </c>
      <c r="D66" s="53">
        <v>45800</v>
      </c>
      <c r="E66" s="17">
        <v>120900</v>
      </c>
      <c r="F66" s="35">
        <f t="shared" si="12"/>
        <v>7254</v>
      </c>
      <c r="G66" s="8">
        <f t="shared" si="14"/>
        <v>916</v>
      </c>
      <c r="H66" s="8">
        <f t="shared" si="15"/>
        <v>92</v>
      </c>
      <c r="I66" s="31">
        <f t="shared" si="11"/>
        <v>1008</v>
      </c>
      <c r="J66" s="8">
        <f t="shared" si="16"/>
        <v>3206</v>
      </c>
      <c r="K66" s="8">
        <f t="shared" si="17"/>
        <v>321</v>
      </c>
      <c r="L66" s="8">
        <f t="shared" si="18"/>
        <v>46</v>
      </c>
      <c r="M66" s="35">
        <f t="shared" si="13"/>
        <v>3573</v>
      </c>
      <c r="N66" s="31">
        <f t="shared" si="10"/>
        <v>1701</v>
      </c>
      <c r="O66" s="35">
        <f t="shared" si="19"/>
        <v>5477</v>
      </c>
      <c r="P66" s="9">
        <f t="shared" si="20"/>
        <v>9050</v>
      </c>
      <c r="R66" s="65"/>
    </row>
    <row r="67" spans="1:18" ht="16.5">
      <c r="A67" s="39" t="s">
        <v>87</v>
      </c>
      <c r="B67" s="13" t="s">
        <v>96</v>
      </c>
      <c r="C67" s="52">
        <v>126300</v>
      </c>
      <c r="D67" s="53">
        <v>45800</v>
      </c>
      <c r="E67" s="17">
        <v>126300</v>
      </c>
      <c r="F67" s="35">
        <f t="shared" si="12"/>
        <v>7578</v>
      </c>
      <c r="G67" s="8">
        <f t="shared" si="14"/>
        <v>916</v>
      </c>
      <c r="H67" s="8">
        <f t="shared" si="15"/>
        <v>92</v>
      </c>
      <c r="I67" s="31">
        <f t="shared" si="11"/>
        <v>1008</v>
      </c>
      <c r="J67" s="8">
        <f t="shared" si="16"/>
        <v>3206</v>
      </c>
      <c r="K67" s="8">
        <f t="shared" si="17"/>
        <v>321</v>
      </c>
      <c r="L67" s="8">
        <f t="shared" si="18"/>
        <v>46</v>
      </c>
      <c r="M67" s="35">
        <f t="shared" si="13"/>
        <v>3573</v>
      </c>
      <c r="N67" s="31">
        <f t="shared" si="10"/>
        <v>1777</v>
      </c>
      <c r="O67" s="35">
        <f t="shared" si="19"/>
        <v>5722</v>
      </c>
      <c r="P67" s="9">
        <f t="shared" si="20"/>
        <v>9295</v>
      </c>
      <c r="R67" s="65"/>
    </row>
    <row r="68" spans="1:18" ht="16.5">
      <c r="A68" s="39" t="s">
        <v>89</v>
      </c>
      <c r="B68" s="13" t="s">
        <v>98</v>
      </c>
      <c r="C68" s="52">
        <v>131700</v>
      </c>
      <c r="D68" s="53">
        <v>45800</v>
      </c>
      <c r="E68" s="17">
        <v>131700</v>
      </c>
      <c r="F68" s="35">
        <f t="shared" si="12"/>
        <v>7902</v>
      </c>
      <c r="G68" s="8">
        <f t="shared" si="14"/>
        <v>916</v>
      </c>
      <c r="H68" s="8">
        <f t="shared" si="15"/>
        <v>92</v>
      </c>
      <c r="I68" s="31">
        <f t="shared" si="11"/>
        <v>1008</v>
      </c>
      <c r="J68" s="8">
        <f t="shared" si="16"/>
        <v>3206</v>
      </c>
      <c r="K68" s="8">
        <f t="shared" si="17"/>
        <v>321</v>
      </c>
      <c r="L68" s="8">
        <f t="shared" si="18"/>
        <v>46</v>
      </c>
      <c r="M68" s="35">
        <f t="shared" si="13"/>
        <v>3573</v>
      </c>
      <c r="N68" s="31">
        <f t="shared" si="10"/>
        <v>1853</v>
      </c>
      <c r="O68" s="35">
        <f t="shared" si="19"/>
        <v>5967</v>
      </c>
      <c r="P68" s="9">
        <f t="shared" si="20"/>
        <v>9540</v>
      </c>
      <c r="R68" s="65"/>
    </row>
    <row r="69" spans="1:18" ht="16.5">
      <c r="A69" s="39" t="s">
        <v>91</v>
      </c>
      <c r="B69" s="13" t="s">
        <v>100</v>
      </c>
      <c r="C69" s="52">
        <v>137100</v>
      </c>
      <c r="D69" s="53">
        <v>45800</v>
      </c>
      <c r="E69" s="17">
        <v>137100</v>
      </c>
      <c r="F69" s="35">
        <f t="shared" si="12"/>
        <v>8226</v>
      </c>
      <c r="G69" s="8">
        <f t="shared" si="14"/>
        <v>916</v>
      </c>
      <c r="H69" s="8">
        <f t="shared" si="15"/>
        <v>92</v>
      </c>
      <c r="I69" s="31">
        <f t="shared" si="11"/>
        <v>1008</v>
      </c>
      <c r="J69" s="8">
        <f t="shared" si="16"/>
        <v>3206</v>
      </c>
      <c r="K69" s="8">
        <f t="shared" si="17"/>
        <v>321</v>
      </c>
      <c r="L69" s="8">
        <f t="shared" si="18"/>
        <v>46</v>
      </c>
      <c r="M69" s="35">
        <f t="shared" si="13"/>
        <v>3573</v>
      </c>
      <c r="N69" s="31">
        <f t="shared" si="10"/>
        <v>1929</v>
      </c>
      <c r="O69" s="35">
        <f t="shared" si="19"/>
        <v>6211</v>
      </c>
      <c r="P69" s="9">
        <f t="shared" si="20"/>
        <v>9784</v>
      </c>
      <c r="R69" s="65"/>
    </row>
    <row r="70" spans="1:18" ht="16.5">
      <c r="A70" s="39" t="s">
        <v>93</v>
      </c>
      <c r="B70" s="13" t="s">
        <v>102</v>
      </c>
      <c r="C70" s="52">
        <v>142500</v>
      </c>
      <c r="D70" s="53">
        <v>45800</v>
      </c>
      <c r="E70" s="17">
        <v>142500</v>
      </c>
      <c r="F70" s="35">
        <f t="shared" si="12"/>
        <v>8550</v>
      </c>
      <c r="G70" s="8">
        <f t="shared" si="14"/>
        <v>916</v>
      </c>
      <c r="H70" s="8">
        <f t="shared" si="15"/>
        <v>92</v>
      </c>
      <c r="I70" s="31">
        <f t="shared" si="11"/>
        <v>1008</v>
      </c>
      <c r="J70" s="8">
        <f t="shared" si="16"/>
        <v>3206</v>
      </c>
      <c r="K70" s="8">
        <f t="shared" si="17"/>
        <v>321</v>
      </c>
      <c r="L70" s="8">
        <f t="shared" si="18"/>
        <v>46</v>
      </c>
      <c r="M70" s="35">
        <f t="shared" si="13"/>
        <v>3573</v>
      </c>
      <c r="N70" s="31">
        <f t="shared" si="10"/>
        <v>2005</v>
      </c>
      <c r="O70" s="35">
        <f t="shared" si="19"/>
        <v>6456</v>
      </c>
      <c r="P70" s="9">
        <f t="shared" si="20"/>
        <v>10029</v>
      </c>
      <c r="R70" s="65"/>
    </row>
    <row r="71" spans="1:18" ht="16.5">
      <c r="A71" s="39" t="s">
        <v>95</v>
      </c>
      <c r="B71" s="13" t="s">
        <v>104</v>
      </c>
      <c r="C71" s="52">
        <v>147900</v>
      </c>
      <c r="D71" s="53">
        <v>45800</v>
      </c>
      <c r="E71" s="17">
        <v>147900</v>
      </c>
      <c r="F71" s="35">
        <f t="shared" si="12"/>
        <v>8874</v>
      </c>
      <c r="G71" s="8">
        <f t="shared" si="14"/>
        <v>916</v>
      </c>
      <c r="H71" s="8">
        <f t="shared" si="15"/>
        <v>92</v>
      </c>
      <c r="I71" s="31">
        <f t="shared" si="11"/>
        <v>1008</v>
      </c>
      <c r="J71" s="8">
        <f t="shared" si="16"/>
        <v>3206</v>
      </c>
      <c r="K71" s="8">
        <f t="shared" si="17"/>
        <v>321</v>
      </c>
      <c r="L71" s="8">
        <f t="shared" si="18"/>
        <v>46</v>
      </c>
      <c r="M71" s="36">
        <f t="shared" si="13"/>
        <v>3573</v>
      </c>
      <c r="N71" s="31">
        <f t="shared" si="10"/>
        <v>2081</v>
      </c>
      <c r="O71" s="35">
        <f t="shared" si="19"/>
        <v>6701</v>
      </c>
      <c r="P71" s="9">
        <f t="shared" si="20"/>
        <v>10274</v>
      </c>
      <c r="R71" s="65"/>
    </row>
    <row r="72" spans="1:18" ht="16.5">
      <c r="A72" s="39" t="s">
        <v>97</v>
      </c>
      <c r="B72" s="13" t="s">
        <v>106</v>
      </c>
      <c r="C72" s="52">
        <v>150000</v>
      </c>
      <c r="D72" s="53">
        <v>45800</v>
      </c>
      <c r="E72" s="43">
        <v>150000</v>
      </c>
      <c r="F72" s="36">
        <f t="shared" si="12"/>
        <v>9000</v>
      </c>
      <c r="G72" s="8">
        <f t="shared" si="14"/>
        <v>916</v>
      </c>
      <c r="H72" s="8">
        <f t="shared" si="15"/>
        <v>92</v>
      </c>
      <c r="I72" s="31">
        <f t="shared" si="11"/>
        <v>1008</v>
      </c>
      <c r="J72" s="8">
        <f t="shared" si="16"/>
        <v>3206</v>
      </c>
      <c r="K72" s="8">
        <f t="shared" si="17"/>
        <v>321</v>
      </c>
      <c r="L72" s="8">
        <f t="shared" si="18"/>
        <v>46</v>
      </c>
      <c r="M72" s="35">
        <f t="shared" si="13"/>
        <v>3573</v>
      </c>
      <c r="N72" s="31">
        <f t="shared" si="10"/>
        <v>2111</v>
      </c>
      <c r="O72" s="35">
        <f t="shared" si="19"/>
        <v>6796</v>
      </c>
      <c r="P72" s="9">
        <f t="shared" si="20"/>
        <v>10369</v>
      </c>
      <c r="R72" s="65"/>
    </row>
    <row r="73" spans="1:18" ht="16.5">
      <c r="A73" s="39" t="s">
        <v>99</v>
      </c>
      <c r="B73" s="13" t="s">
        <v>108</v>
      </c>
      <c r="C73" s="52">
        <v>150000</v>
      </c>
      <c r="D73" s="53">
        <v>45800</v>
      </c>
      <c r="E73" s="17">
        <v>156400</v>
      </c>
      <c r="F73" s="35">
        <f t="shared" si="12"/>
        <v>9000</v>
      </c>
      <c r="G73" s="8">
        <f t="shared" si="14"/>
        <v>916</v>
      </c>
      <c r="H73" s="8">
        <f t="shared" si="15"/>
        <v>92</v>
      </c>
      <c r="I73" s="31">
        <f t="shared" si="11"/>
        <v>1008</v>
      </c>
      <c r="J73" s="8">
        <f t="shared" si="16"/>
        <v>3206</v>
      </c>
      <c r="K73" s="8">
        <f t="shared" si="17"/>
        <v>321</v>
      </c>
      <c r="L73" s="8">
        <f t="shared" si="18"/>
        <v>46</v>
      </c>
      <c r="M73" s="35">
        <f t="shared" si="13"/>
        <v>3573</v>
      </c>
      <c r="N73" s="31">
        <f t="shared" si="10"/>
        <v>2201</v>
      </c>
      <c r="O73" s="35">
        <f t="shared" si="19"/>
        <v>7086</v>
      </c>
      <c r="P73" s="9">
        <f t="shared" si="20"/>
        <v>10659</v>
      </c>
      <c r="R73" s="65"/>
    </row>
    <row r="74" spans="1:18" ht="16.5">
      <c r="A74" s="39" t="s">
        <v>101</v>
      </c>
      <c r="B74" s="13" t="s">
        <v>109</v>
      </c>
      <c r="C74" s="52">
        <v>150000</v>
      </c>
      <c r="D74" s="53">
        <v>45800</v>
      </c>
      <c r="E74" s="17">
        <v>162800</v>
      </c>
      <c r="F74" s="35">
        <f t="shared" si="12"/>
        <v>9000</v>
      </c>
      <c r="G74" s="8">
        <f t="shared" si="14"/>
        <v>916</v>
      </c>
      <c r="H74" s="8">
        <f t="shared" si="15"/>
        <v>92</v>
      </c>
      <c r="I74" s="31">
        <f t="shared" si="11"/>
        <v>1008</v>
      </c>
      <c r="J74" s="8">
        <f t="shared" si="16"/>
        <v>3206</v>
      </c>
      <c r="K74" s="8">
        <f t="shared" si="17"/>
        <v>321</v>
      </c>
      <c r="L74" s="8">
        <f t="shared" si="18"/>
        <v>46</v>
      </c>
      <c r="M74" s="35">
        <f t="shared" si="13"/>
        <v>3573</v>
      </c>
      <c r="N74" s="31">
        <f t="shared" si="10"/>
        <v>2291</v>
      </c>
      <c r="O74" s="35">
        <f t="shared" si="19"/>
        <v>7376</v>
      </c>
      <c r="P74" s="9">
        <f t="shared" si="20"/>
        <v>10949</v>
      </c>
      <c r="R74" s="65"/>
    </row>
    <row r="75" spans="1:18" ht="16.5">
      <c r="A75" s="39" t="s">
        <v>103</v>
      </c>
      <c r="B75" s="13" t="s">
        <v>110</v>
      </c>
      <c r="C75" s="52">
        <v>150000</v>
      </c>
      <c r="D75" s="53">
        <v>45800</v>
      </c>
      <c r="E75" s="17">
        <v>169200</v>
      </c>
      <c r="F75" s="35">
        <f t="shared" si="12"/>
        <v>9000</v>
      </c>
      <c r="G75" s="8">
        <f t="shared" si="14"/>
        <v>916</v>
      </c>
      <c r="H75" s="8">
        <f t="shared" si="15"/>
        <v>92</v>
      </c>
      <c r="I75" s="31">
        <f t="shared" si="11"/>
        <v>1008</v>
      </c>
      <c r="J75" s="8">
        <f t="shared" si="16"/>
        <v>3206</v>
      </c>
      <c r="K75" s="8">
        <f t="shared" si="17"/>
        <v>321</v>
      </c>
      <c r="L75" s="8">
        <f t="shared" si="18"/>
        <v>46</v>
      </c>
      <c r="M75" s="35">
        <f>SUM(J75:L75)</f>
        <v>3573</v>
      </c>
      <c r="N75" s="31">
        <f t="shared" si="10"/>
        <v>2381</v>
      </c>
      <c r="O75" s="35">
        <f t="shared" si="19"/>
        <v>7666</v>
      </c>
      <c r="P75" s="9">
        <f t="shared" si="20"/>
        <v>11239</v>
      </c>
      <c r="R75" s="65"/>
    </row>
    <row r="76" spans="1:18" ht="16.5">
      <c r="A76" s="39" t="s">
        <v>105</v>
      </c>
      <c r="B76" s="13" t="s">
        <v>111</v>
      </c>
      <c r="C76" s="52">
        <v>150000</v>
      </c>
      <c r="D76" s="53">
        <v>45800</v>
      </c>
      <c r="E76" s="17">
        <v>175600</v>
      </c>
      <c r="F76" s="35">
        <f t="shared" si="12"/>
        <v>9000</v>
      </c>
      <c r="G76" s="8">
        <f t="shared" si="14"/>
        <v>916</v>
      </c>
      <c r="H76" s="8">
        <f t="shared" si="15"/>
        <v>92</v>
      </c>
      <c r="I76" s="31">
        <f t="shared" si="11"/>
        <v>1008</v>
      </c>
      <c r="J76" s="8">
        <f t="shared" si="16"/>
        <v>3206</v>
      </c>
      <c r="K76" s="8">
        <f t="shared" si="17"/>
        <v>321</v>
      </c>
      <c r="L76" s="8">
        <f t="shared" si="18"/>
        <v>46</v>
      </c>
      <c r="M76" s="35">
        <f>SUM(J76:L76)</f>
        <v>3573</v>
      </c>
      <c r="N76" s="31">
        <f t="shared" si="10"/>
        <v>2471</v>
      </c>
      <c r="O76" s="35">
        <f t="shared" si="19"/>
        <v>7956</v>
      </c>
      <c r="P76" s="9">
        <f>M76+O76</f>
        <v>11529</v>
      </c>
      <c r="R76" s="65"/>
    </row>
    <row r="77" spans="1:18" ht="17.25" thickBot="1">
      <c r="A77" s="66" t="s">
        <v>107</v>
      </c>
      <c r="B77" s="19" t="s">
        <v>112</v>
      </c>
      <c r="C77" s="67">
        <v>150000</v>
      </c>
      <c r="D77" s="64">
        <v>45800</v>
      </c>
      <c r="E77" s="20">
        <v>182000</v>
      </c>
      <c r="F77" s="37">
        <f t="shared" si="12"/>
        <v>9000</v>
      </c>
      <c r="G77" s="21">
        <f t="shared" si="14"/>
        <v>916</v>
      </c>
      <c r="H77" s="21">
        <f t="shared" si="15"/>
        <v>92</v>
      </c>
      <c r="I77" s="34">
        <f t="shared" si="11"/>
        <v>1008</v>
      </c>
      <c r="J77" s="21">
        <f t="shared" si="16"/>
        <v>3206</v>
      </c>
      <c r="K77" s="21">
        <f t="shared" si="17"/>
        <v>321</v>
      </c>
      <c r="L77" s="21">
        <f t="shared" si="18"/>
        <v>46</v>
      </c>
      <c r="M77" s="37">
        <f>SUM(J77:L77)</f>
        <v>3573</v>
      </c>
      <c r="N77" s="34">
        <f>ROUND(E77*0.0469*0.3,0)</f>
        <v>2561</v>
      </c>
      <c r="O77" s="37">
        <f t="shared" si="19"/>
        <v>8246</v>
      </c>
      <c r="P77" s="22">
        <f>M77+O77</f>
        <v>11819</v>
      </c>
      <c r="R77" s="65"/>
    </row>
    <row r="78" spans="1:16" ht="16.5">
      <c r="A78" s="23" t="s">
        <v>140</v>
      </c>
      <c r="B78" s="2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5" ht="16.5">
      <c r="A79" s="24" t="s">
        <v>113</v>
      </c>
      <c r="B79" s="25"/>
      <c r="C79" s="4"/>
      <c r="D79" s="4"/>
      <c r="E79" s="4"/>
      <c r="F79" s="4"/>
      <c r="G79" s="4"/>
      <c r="H79" s="4"/>
      <c r="I79" s="4"/>
      <c r="J79" s="4"/>
      <c r="K79" s="4"/>
      <c r="M79" s="4"/>
      <c r="N79" s="4"/>
      <c r="O79" s="4"/>
    </row>
    <row r="80" ht="16.5">
      <c r="A80" s="24"/>
    </row>
  </sheetData>
  <sheetProtection/>
  <mergeCells count="15">
    <mergeCell ref="A12:A29"/>
    <mergeCell ref="O10:O11"/>
    <mergeCell ref="A1:P1"/>
    <mergeCell ref="E9:E11"/>
    <mergeCell ref="F9:F11"/>
    <mergeCell ref="G9:M9"/>
    <mergeCell ref="N9:O9"/>
    <mergeCell ref="P9:P11"/>
    <mergeCell ref="G10:I10"/>
    <mergeCell ref="J10:M10"/>
    <mergeCell ref="N10:N11"/>
    <mergeCell ref="A9:A11"/>
    <mergeCell ref="B9:B11"/>
    <mergeCell ref="C9:C11"/>
    <mergeCell ref="D9:D11"/>
  </mergeCells>
  <dataValidations count="1">
    <dataValidation type="list" allowBlank="1" showInputMessage="1" showErrorMessage="1" sqref="K11">
      <formula1>"適用就業保險,不適用就業保險"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CMU</dc:creator>
  <cp:keywords/>
  <dc:description/>
  <cp:lastModifiedBy>User</cp:lastModifiedBy>
  <cp:lastPrinted>2015-09-17T09:09:27Z</cp:lastPrinted>
  <dcterms:created xsi:type="dcterms:W3CDTF">2015-09-17T08:03:55Z</dcterms:created>
  <dcterms:modified xsi:type="dcterms:W3CDTF">2019-03-22T03:09:58Z</dcterms:modified>
  <cp:category/>
  <cp:version/>
  <cp:contentType/>
  <cp:contentStatus/>
</cp:coreProperties>
</file>